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 33\Documents\EJERCICIO 2025\2025 CONTRALORIA CIMTRA Y TRANSPARENCIA\OCTUBRE\"/>
    </mc:Choice>
  </mc:AlternateContent>
  <xr:revisionPtr revIDLastSave="0" documentId="13_ncr:1_{1B831EF2-6B2D-42B5-8BE9-0EDE3B49E695}" xr6:coauthVersionLast="47" xr6:coauthVersionMax="47" xr10:uidLastSave="{00000000-0000-0000-0000-000000000000}"/>
  <bookViews>
    <workbookView xWindow="-33017" yWindow="-103" windowWidth="33120" windowHeight="18120" tabRatio="679" xr2:uid="{00000000-000D-0000-FFFF-FFFF00000000}"/>
  </bookViews>
  <sheets>
    <sheet name="OCTUBRE" sheetId="3" r:id="rId1"/>
  </sheets>
  <calcPr calcId="191029"/>
</workbook>
</file>

<file path=xl/calcChain.xml><?xml version="1.0" encoding="utf-8"?>
<calcChain xmlns="http://schemas.openxmlformats.org/spreadsheetml/2006/main">
  <c r="Q158" i="3" l="1"/>
  <c r="T161" i="3"/>
  <c r="Q161" i="3"/>
  <c r="T160" i="3"/>
  <c r="Q160" i="3"/>
  <c r="T159" i="3"/>
  <c r="Q159" i="3"/>
  <c r="T158" i="3"/>
  <c r="Q13" i="3"/>
  <c r="Q15" i="3"/>
  <c r="T155" i="3"/>
  <c r="Q155" i="3"/>
  <c r="T154" i="3"/>
  <c r="Q154" i="3"/>
  <c r="T153" i="3"/>
  <c r="Q153" i="3"/>
  <c r="T152" i="3"/>
  <c r="Q152" i="3"/>
  <c r="T151" i="3"/>
  <c r="Q151" i="3"/>
  <c r="T150" i="3"/>
  <c r="Q150" i="3"/>
  <c r="T149" i="3"/>
  <c r="Q149" i="3"/>
  <c r="T148" i="3"/>
  <c r="Q148" i="3"/>
  <c r="Q107" i="3"/>
  <c r="T109" i="3"/>
  <c r="Q112" i="3"/>
  <c r="Q111" i="3"/>
  <c r="Q110" i="3"/>
  <c r="Q115" i="3"/>
  <c r="Q114" i="3"/>
  <c r="T116" i="3"/>
  <c r="Q119" i="3"/>
  <c r="Q118" i="3"/>
  <c r="Q117" i="3"/>
  <c r="T121" i="3"/>
  <c r="Q126" i="3"/>
  <c r="Q125" i="3"/>
  <c r="Q124" i="3"/>
  <c r="Q123" i="3"/>
  <c r="Q122" i="3"/>
  <c r="Q121" i="3"/>
  <c r="T128" i="3"/>
  <c r="Q133" i="3"/>
  <c r="Q132" i="3"/>
  <c r="Q131" i="3"/>
  <c r="Q130" i="3"/>
  <c r="Q129" i="3"/>
  <c r="Q139" i="3"/>
  <c r="Q138" i="3"/>
  <c r="Q137" i="3"/>
  <c r="Q136" i="3"/>
  <c r="Q135" i="3"/>
  <c r="T140" i="3"/>
  <c r="Q145" i="3"/>
  <c r="Q144" i="3"/>
  <c r="Q143" i="3"/>
  <c r="Q142" i="3"/>
  <c r="Q141" i="3"/>
  <c r="T146" i="3"/>
  <c r="Q146" i="3"/>
  <c r="Q140" i="3"/>
  <c r="T134" i="3"/>
  <c r="Q134" i="3"/>
  <c r="Q128" i="3"/>
  <c r="T127" i="3"/>
  <c r="Q127" i="3"/>
  <c r="T120" i="3"/>
  <c r="Q120" i="3"/>
  <c r="Q116" i="3"/>
  <c r="T114" i="3"/>
  <c r="T113" i="3"/>
  <c r="Q113" i="3"/>
  <c r="Q109" i="3"/>
  <c r="T108" i="3"/>
  <c r="Q108" i="3"/>
  <c r="T107" i="3"/>
  <c r="T95" i="3"/>
  <c r="Q147" i="3"/>
  <c r="Q156" i="3"/>
  <c r="T147" i="3"/>
  <c r="T86" i="3"/>
  <c r="T88" i="3"/>
  <c r="T92" i="3"/>
  <c r="T156" i="3"/>
  <c r="T106" i="3"/>
  <c r="Q106" i="3"/>
  <c r="T105" i="3"/>
  <c r="T104" i="3"/>
  <c r="T66" i="3"/>
  <c r="T45" i="3"/>
  <c r="Q46" i="3"/>
  <c r="T102" i="3"/>
  <c r="T101" i="3"/>
  <c r="Q101" i="3"/>
  <c r="Q102" i="3"/>
  <c r="Q100" i="3"/>
  <c r="T100" i="3"/>
  <c r="T98" i="3"/>
  <c r="Q98" i="3"/>
  <c r="T97" i="3"/>
  <c r="Q97" i="3"/>
  <c r="Q96" i="3" l="1"/>
  <c r="Q95" i="3"/>
  <c r="Q89" i="3"/>
  <c r="Q90" i="3"/>
  <c r="Q91" i="3"/>
  <c r="T82" i="3"/>
  <c r="T85" i="3"/>
  <c r="T83" i="3"/>
  <c r="T79" i="3"/>
  <c r="T76" i="3"/>
  <c r="T78" i="3"/>
  <c r="Q78" i="3"/>
  <c r="T80" i="3"/>
  <c r="T50" i="3"/>
  <c r="T55" i="3"/>
  <c r="T54" i="3"/>
  <c r="T53" i="3"/>
  <c r="T52" i="3"/>
  <c r="T62" i="3"/>
  <c r="T75" i="3"/>
  <c r="T74" i="3"/>
  <c r="T73" i="3"/>
  <c r="T72" i="3"/>
  <c r="T71" i="3"/>
  <c r="T70" i="3"/>
  <c r="T69" i="3"/>
  <c r="T64" i="3"/>
  <c r="T63" i="3"/>
  <c r="T65" i="3"/>
  <c r="T67" i="3"/>
  <c r="T68" i="3"/>
  <c r="Q71" i="3"/>
  <c r="Q57" i="3" l="1"/>
  <c r="Q59" i="3"/>
  <c r="Q60" i="3"/>
  <c r="Q61" i="3"/>
  <c r="Q38" i="3" l="1"/>
  <c r="T36" i="3"/>
  <c r="Q37" i="3"/>
  <c r="Q39" i="3"/>
  <c r="T32" i="3"/>
  <c r="T31" i="3"/>
  <c r="Q33" i="3"/>
  <c r="Q34" i="3"/>
  <c r="Q35" i="3"/>
  <c r="Q32" i="3"/>
  <c r="Q29" i="3"/>
  <c r="Q28" i="3"/>
  <c r="Q25" i="3"/>
  <c r="Q26" i="3"/>
  <c r="Q24" i="3"/>
  <c r="Q22" i="3"/>
  <c r="Q92" i="3"/>
  <c r="Q88" i="3"/>
  <c r="Q86" i="3"/>
  <c r="Q85" i="3"/>
  <c r="Q83" i="3"/>
  <c r="Q82" i="3"/>
  <c r="Q80" i="3"/>
  <c r="Q79" i="3"/>
  <c r="Q76" i="3"/>
  <c r="Q75" i="3"/>
  <c r="Q74" i="3"/>
  <c r="Q73" i="3"/>
  <c r="Q72" i="3"/>
  <c r="Q70" i="3"/>
  <c r="Q69" i="3"/>
  <c r="Q68" i="3"/>
  <c r="Q67" i="3"/>
  <c r="Q66" i="3"/>
  <c r="Q65" i="3"/>
  <c r="Q64" i="3"/>
  <c r="Q63" i="3"/>
  <c r="Q62" i="3"/>
  <c r="Q56" i="3"/>
  <c r="Q55" i="3"/>
  <c r="Q54" i="3"/>
  <c r="Q53" i="3"/>
  <c r="Q52" i="3"/>
  <c r="Q50" i="3"/>
  <c r="T81" i="3"/>
  <c r="T48" i="3" l="1"/>
  <c r="T47" i="3"/>
  <c r="T44" i="3"/>
  <c r="T30" i="3"/>
  <c r="Q48" i="3"/>
  <c r="Q47" i="3"/>
  <c r="Q45" i="3"/>
  <c r="Q44" i="3"/>
  <c r="Q40" i="3"/>
  <c r="Q36" i="3"/>
  <c r="Q31" i="3"/>
  <c r="Q30" i="3"/>
  <c r="Q21" i="3"/>
  <c r="Q19" i="3"/>
  <c r="Q18" i="3"/>
  <c r="T15" i="3"/>
  <c r="T19" i="3"/>
  <c r="T18" i="3"/>
  <c r="T13" i="3"/>
</calcChain>
</file>

<file path=xl/sharedStrings.xml><?xml version="1.0" encoding="utf-8"?>
<sst xmlns="http://schemas.openxmlformats.org/spreadsheetml/2006/main" count="1238" uniqueCount="438">
  <si>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</si>
  <si>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</si>
  <si>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</si>
  <si>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</si>
  <si>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</si>
  <si>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</si>
  <si>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</si>
  <si>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</si>
  <si>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</si>
  <si>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</si>
  <si>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</si>
  <si>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</si>
  <si>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</si>
  <si>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</si>
  <si>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</si>
  <si>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</si>
  <si>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</si>
  <si>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</si>
  <si>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</si>
  <si>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</si>
  <si>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</si>
  <si>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</si>
  <si>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</si>
  <si>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</si>
  <si>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</si>
  <si>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</si>
  <si>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</si>
  <si>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</si>
  <si>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REC.PROPIOS</t>
  </si>
  <si>
    <t>H. AYUNTAMIENTO DE ZAPOTLANEJO JALISCO</t>
  </si>
  <si>
    <t>HOMBRES,MUJERES Y NIÑOS</t>
  </si>
  <si>
    <t>M2</t>
  </si>
  <si>
    <t>REC. PROPIOS</t>
  </si>
  <si>
    <t>CAB. MPAL.</t>
  </si>
  <si>
    <t>ING. LUBIA GABRIELA SEGURA GONZALEZ</t>
  </si>
  <si>
    <t>ML</t>
  </si>
  <si>
    <t>ING. ADAN RUIZ LOPEZ</t>
  </si>
  <si>
    <t>PZAS</t>
  </si>
  <si>
    <t>SANTA FE</t>
  </si>
  <si>
    <t>ISIDRO SAUL JASSO BRIONES</t>
  </si>
  <si>
    <t>MES DE ENERO 2025</t>
  </si>
  <si>
    <t>1235-6142-40101-0401-5201</t>
  </si>
  <si>
    <r>
      <t xml:space="preserve">CONSTRUCCION </t>
    </r>
    <r>
      <rPr>
        <b/>
        <sz val="12"/>
        <rFont val="Calibri"/>
        <family val="2"/>
      </rPr>
      <t>PAVIMENTO CONCRETO HIDRAULICO</t>
    </r>
    <r>
      <rPr>
        <sz val="12"/>
        <rFont val="Calibri"/>
        <family val="2"/>
      </rPr>
      <t>, BANQUETA, ARBOLADO E ILUMINACION EN CALLE MONTE EVEREST, DE CALLE APOLINAR PULIDO A FRACCIONAMIENTO  VISTA REAL EN LA CABECERA MUNICIPAL DE ZAPOTLANEJO, JALISCO.</t>
    </r>
  </si>
  <si>
    <t>X-701938.25</t>
  </si>
  <si>
    <t>Y-22855343</t>
  </si>
  <si>
    <t>BANQUETA</t>
  </si>
  <si>
    <t>1235-6142-40101-0401-5202</t>
  </si>
  <si>
    <t>5202</t>
  </si>
  <si>
    <r>
      <t xml:space="preserve">CONSTRUCCION DE </t>
    </r>
    <r>
      <rPr>
        <b/>
        <sz val="12"/>
        <rFont val="Calibri"/>
        <family val="2"/>
      </rPr>
      <t>REDES HIDROSANITARIAS</t>
    </r>
    <r>
      <rPr>
        <sz val="12"/>
        <rFont val="Calibri"/>
        <family val="2"/>
      </rPr>
      <t xml:space="preserve"> EN CALLE MONTE EVEREST, DE CALLE APOLINAR PULIDO A FRACCIONAMIENTO, EN LA CABECERA MUNICIPAL.</t>
    </r>
  </si>
  <si>
    <t>AGUA POTABLE</t>
  </si>
  <si>
    <t>REHABILITACION DE EMPEDRADO Y PAVIMENTO ASFALTICO CON MATERIAL RECICLADO SOBRE EMPEDRADO EN CAMINO A LOS YUGOS AL GATO, EN EL SAUCILLO.</t>
  </si>
  <si>
    <t>CONSTRUCCION EMPEDRADO Y BANQUETA EN LA HUIZACHERA</t>
  </si>
  <si>
    <t>5203</t>
  </si>
  <si>
    <t>5204</t>
  </si>
  <si>
    <t>ENERO/FEB</t>
  </si>
  <si>
    <t>CARTAPHER CONSTRUCCIONES E INFRAESTRUCTURA</t>
  </si>
  <si>
    <t>CONSTRUCCION E INGENIERIA ZAPOTLANEJO S.A. DE C.V.</t>
  </si>
  <si>
    <t>ING. JAIME CORREA ALCAZAR</t>
  </si>
  <si>
    <t>EL SAUCILLO</t>
  </si>
  <si>
    <t>X-717320.25</t>
  </si>
  <si>
    <t>Y-2279882.49</t>
  </si>
  <si>
    <t>X-702109.6</t>
  </si>
  <si>
    <t>Y-2272073.49</t>
  </si>
  <si>
    <r>
      <t>1235-6142-</t>
    </r>
    <r>
      <rPr>
        <sz val="12"/>
        <rFont val="Calibri"/>
        <family val="2"/>
      </rPr>
      <t>40101-0401-5203</t>
    </r>
  </si>
  <si>
    <r>
      <t>1235-6142-</t>
    </r>
    <r>
      <rPr>
        <sz val="12"/>
        <rFont val="Calibri"/>
        <family val="2"/>
      </rPr>
      <t>40101-0401-5204</t>
    </r>
  </si>
  <si>
    <t>MES DE FEBRERO 2025</t>
  </si>
  <si>
    <t>MES DE MARZO 2025</t>
  </si>
  <si>
    <t xml:space="preserve">PAVIMENTO ASFALTICO CON MATERIAL RECICLADO SOBRE EMPEDRADO, EN CAMINO A LOS CHOMBOS,INICIANDO EN CARRETERA LIBRE A TEPATITLAN, CRUZANDO CARRETERA ANTIGUA Y CONECTANDO AL CAMINO REAL 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</si>
  <si>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5205</t>
    </r>
  </si>
  <si>
    <t>X-704026.70</t>
  </si>
  <si>
    <t>Y-2285677.85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</si>
  <si>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5206</t>
    </r>
  </si>
  <si>
    <t>MES DE ABRIL 2025</t>
  </si>
  <si>
    <t>X=718776.02</t>
  </si>
  <si>
    <t>Y=2279694.89</t>
  </si>
  <si>
    <t>MES DE MAYO 2025</t>
  </si>
  <si>
    <t>MAYO</t>
  </si>
  <si>
    <t>5207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</si>
  <si>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5207</t>
    </r>
  </si>
  <si>
    <r>
      <t xml:space="preserve">CONSTRUCCION DE </t>
    </r>
    <r>
      <rPr>
        <b/>
        <sz val="12"/>
        <rFont val="Calibri"/>
        <family val="2"/>
      </rPr>
      <t>ANDADOR</t>
    </r>
    <r>
      <rPr>
        <sz val="12"/>
        <rFont val="Calibri"/>
        <family val="2"/>
      </rPr>
      <t xml:space="preserve">  Y EMPEDRADO AHOGADO EN CONCRETO EN EL VENADO</t>
    </r>
  </si>
  <si>
    <t>X=720309.78</t>
  </si>
  <si>
    <t>Y=2275749.55</t>
  </si>
  <si>
    <t>EMPEDRADO AHOGADO</t>
  </si>
  <si>
    <t>5208</t>
  </si>
  <si>
    <r>
      <t>1236-6242-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5208</t>
    </r>
  </si>
  <si>
    <t>CONSTRUCCION DE BODEGA Y CUARTO DE LIMPIEZA EN OFICINAS DEL RAMO 33</t>
  </si>
  <si>
    <t>CABECERA MUNICIPAL</t>
  </si>
  <si>
    <t>X-701214.20</t>
  </si>
  <si>
    <t>Y-2280814.77</t>
  </si>
  <si>
    <t>5209</t>
  </si>
  <si>
    <t>1235-6142-40101-0401-5209</t>
  </si>
  <si>
    <t>PAVIMENTO ASFALTICO CON MATERIAL RECICLADO SOBRE EMPEDRADO EN CALLE 16 DE SEPTIEMBRE EN CORRALILLOS DE SAN ROMAN</t>
  </si>
  <si>
    <t>X-704875.45</t>
  </si>
  <si>
    <t>Y-2272042.47</t>
  </si>
  <si>
    <t>5210</t>
  </si>
  <si>
    <t>1235-6142-40101-0401-5210</t>
  </si>
  <si>
    <r>
      <rPr>
        <b/>
        <sz val="12"/>
        <rFont val="Calibri"/>
        <family val="2"/>
      </rPr>
      <t>PAVIMENTACION CONCRETO HIDRAULICO</t>
    </r>
    <r>
      <rPr>
        <sz val="12"/>
        <rFont val="Calibri"/>
        <family val="2"/>
      </rPr>
      <t>, BANQUETAS, REDES HIDROSANITARIAS E ILUMINACION EN CALLE MAGNOLIAS DE CALLE AZUCENAS A CALLE CERRADA EN LOMAS DE HUISQUILCO EN LA CABECERA MUNICIPAL DE ZAPOTLANEJO JALISCO</t>
    </r>
  </si>
  <si>
    <t>X-701208.78</t>
  </si>
  <si>
    <t>Y-2280716.26</t>
  </si>
  <si>
    <t>DRENAJE</t>
  </si>
  <si>
    <t>5211</t>
  </si>
  <si>
    <t>1235-6142-40101-0401-5211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</si>
  <si>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CALLE AZALEAS DE PROLONGACION REFORMA A UNIDAD DEPORTIVA,  EN LOMAS DE HUISQUILCO EN LA CABECERA MUNICIPAL DE ZAPOTLANEJO JALISCO</t>
    </r>
  </si>
  <si>
    <t>5212</t>
  </si>
  <si>
    <t>1235-6142-40101-0401-5212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</si>
  <si>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PRIVADA JULIAN CARRILLO DE CERRADA A CALLE MANUEL ESPERON,   EN LA CABECERA MUNICIPAL DE ZAPOTLANEJO JALISCO</t>
    </r>
  </si>
  <si>
    <t>X-702788.59</t>
  </si>
  <si>
    <t>Y-228205.27</t>
  </si>
  <si>
    <t>5213</t>
  </si>
  <si>
    <t>1235-6142-40101-0401-5213</t>
  </si>
  <si>
    <t>PAVIMENTO ASFALTICO CON MATERIAL RECICLADO SOBRE EMPEDRADO EN CAMINO AL BAJIO DE CARRETERA ANTIGUA  A TEPATITLAN A KM 3 EN EL BAJIO</t>
  </si>
  <si>
    <t>X-701440.95</t>
  </si>
  <si>
    <t>Y-2285372.85</t>
  </si>
  <si>
    <t>5214</t>
  </si>
  <si>
    <t>1235-6142-40101-0401-5214</t>
  </si>
  <si>
    <r>
      <t xml:space="preserve">CONSTRUCCION DE </t>
    </r>
    <r>
      <rPr>
        <b/>
        <sz val="12"/>
        <rFont val="Calibri"/>
        <family val="2"/>
      </rPr>
      <t>EMPEDRADO,</t>
    </r>
    <r>
      <rPr>
        <sz val="12"/>
        <rFont val="Calibri"/>
        <family val="2"/>
      </rPr>
      <t xml:space="preserve"> BANQUETAS, ILUMINACION Y ARBOLADO EN CALLE CRISTOBAL MALDONADO Y CALLE GUTA DE LOURDES DE CALLE SAN ISIDRO A GRUTA DE LA VIRGEN EN PUEBLOS DE LA BARRANCA</t>
    </r>
  </si>
  <si>
    <t>LA LAJA</t>
  </si>
  <si>
    <t>X-694003.04</t>
  </si>
  <si>
    <t>Y-2277233.82</t>
  </si>
  <si>
    <t>BANQUETAS</t>
  </si>
  <si>
    <t>5215</t>
  </si>
  <si>
    <t>1235-6142-40101-0401-5215</t>
  </si>
  <si>
    <t>CONSTRUCCION DE EMPEDRADO, TRADICIONAL DENTELLON DE PIEDRA AHOGADA EN CALLE NICOLAS BRAVO, DE CAMINO AL AGUACATE A CALLE LAZARO CARDENAS EN COLIMILLA - MATATLAN.</t>
  </si>
  <si>
    <t>MATATLAN</t>
  </si>
  <si>
    <t>X-688875.65</t>
  </si>
  <si>
    <t>Y- 2289558.98</t>
  </si>
  <si>
    <t>5216</t>
  </si>
  <si>
    <t>1235-6128-40101-0401-5216</t>
  </si>
  <si>
    <t>SUMINISTRO Y COLOCACION DE INSTALACION ELECTRICA Y ALUMBRADO EN CALLE JOAQUIN TAPIA EN SAN JOSE DE LAS FLORES</t>
  </si>
  <si>
    <t>SJF</t>
  </si>
  <si>
    <t>X-711595.01</t>
  </si>
  <si>
    <t>Y-2284136.77</t>
  </si>
  <si>
    <t xml:space="preserve">URBANIZACIONES ZAPOTLANEJO S.A. DE C.V. </t>
  </si>
  <si>
    <t>ISIDRO SAULO JASSO BRIIONES</t>
  </si>
  <si>
    <t>ABRIL</t>
  </si>
  <si>
    <t>MARZO</t>
  </si>
  <si>
    <t>1235-6142-40101-0401-5217</t>
  </si>
  <si>
    <t>1235-6131-40101-0401-5221</t>
  </si>
  <si>
    <t>1235-6142-40101-0401-5222</t>
  </si>
  <si>
    <t>1235-6142-40101-0401-5224</t>
  </si>
  <si>
    <t>1235-6142-40101-0401-5225</t>
  </si>
  <si>
    <t>1235-6142-40101-0401-5226</t>
  </si>
  <si>
    <t>1236-6224-40101-0401-5227</t>
  </si>
  <si>
    <t>1236-6224-40101-0401-5228</t>
  </si>
  <si>
    <t>1236-6224-40101-0401-5229</t>
  </si>
  <si>
    <t>1235-6142-40101-0401-5232</t>
  </si>
  <si>
    <t>1235-6142-40101-0401-5233</t>
  </si>
  <si>
    <t>1235-6142-40101-0401-5234</t>
  </si>
  <si>
    <t>1235-6142-40101-0401-5235</t>
  </si>
  <si>
    <t>1235-6142-40101-0401-5236</t>
  </si>
  <si>
    <t>1235-6142-40101-0401-5237</t>
  </si>
  <si>
    <t>1235-6123-40101-0401-5238</t>
  </si>
  <si>
    <t>1235-6142-40101-0401-5239</t>
  </si>
  <si>
    <t>1235-6142-40101-0401-5240</t>
  </si>
  <si>
    <t>1235-6142-40101-0401-5241</t>
  </si>
  <si>
    <t>1235-6142-40101-0401-5242</t>
  </si>
  <si>
    <t>1235-6142-40101-0401-5243</t>
  </si>
  <si>
    <t>1235-6142-40101-0401-5244</t>
  </si>
  <si>
    <t>1235-6142-40101-0401-5245</t>
  </si>
  <si>
    <t>1235-6142-40101-0401-5246</t>
  </si>
  <si>
    <t>1235-6142-40101-0401-5247</t>
  </si>
  <si>
    <t>1236-6224-40101-0401-5248</t>
  </si>
  <si>
    <t>1235-6142-50300-0401-5401</t>
  </si>
  <si>
    <t>1235-6142-50300-0401-5402</t>
  </si>
  <si>
    <t>1235-6142-50300-0401-5403</t>
  </si>
  <si>
    <t>1235-6142-50300-0401-5404</t>
  </si>
  <si>
    <t>1235-6142-50300-0401-5405</t>
  </si>
  <si>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SOBRE EMPEDRADO EN CAMINO DE LA MORA A EL TLACUACHE</t>
    </r>
  </si>
  <si>
    <t>EMPEDRADO</t>
  </si>
  <si>
    <t>CONSTRUCCION LINEA DE ELECTRICIDAD EN CALLE IGNACIO COMONFORT COL. EL TRAPICHE ENTRE CAMINO AL CINEGETICO Y ZARAGOZA</t>
  </si>
  <si>
    <t>CONSTRUCCION DE DRENAJE SANITARIO EN CALLE JOAQUIN TAPIA Y MILAGRO GUADALUPANO EN SAN JOSE DE LAS FLORES</t>
  </si>
  <si>
    <t>CONSTRUCCION DE EMPEDRADO TRADICIONAL CON DENTELLON DE PIEDRA AHOGADA EN CONCRETO EN CAMINO A LAS ISLAS EN PUEBLOS DE LA BARRANCA. LA LAJA</t>
  </si>
  <si>
    <t>CONSTRUCCION DE EMPEDRADO TRADICIONAL CON DENTELLON DE PIEDRA AHOGADA EN CONCRETO DE CARRETERA A LA PURISIMA A LAS PALMITAS, EN LA PURISIMA.</t>
  </si>
  <si>
    <t>SUMINISTRO E INSTALACION DE REFLECTORES LED EN CAMPO DE FUTBOL  DE LOMAS DE HUISQUILCO, EN CAB. MPAL.</t>
  </si>
  <si>
    <t>SUMINISTRO E INSTALACION DE REFLECTORES LED EN CAMPO DE FUTBOL DE SAN MARTIN, EN CAB. MPAL.</t>
  </si>
  <si>
    <t>SUMINISTRO E INSTALACION DE REFLECTORES LED EN EL ESTADIO MIGUEL HIDALGO, EN CAB. MPAL.</t>
  </si>
  <si>
    <t>CONSTRUCCION DE DRENAJE SANITARIO EN CALLE ANTONIO GUTIERREZ Y PRIVADA EN SAN JOSE DEL RIO</t>
  </si>
  <si>
    <t>REHABILITACION DE EMPEDRADO CALLE 16 DE SEPTIEMBRE EN CORRALILLOS DE SAN ROMAN</t>
  </si>
  <si>
    <t>CONSTRUCCION DESCARGA DOMICILIARIA CALLE MILAGRO GUADALUPANO EN SAN JOSE DE LAS FLORES</t>
  </si>
  <si>
    <t>CONSTRUCCION DE DRENAJE SANITARIO CALLE REVOLUCION</t>
  </si>
  <si>
    <t>CONSTRUCCION DE DRENAJE SANITARIO EN CALLES CRISTOBAL MALDONADO, GRUTA DE LOURDES Y CAÑON DE LAS FLORES EN PUEBLOS DE LA BARRANCA</t>
  </si>
  <si>
    <t>CONSTRUCCION DE EMPEDRADO ZAMPEADO PARA CARRIL DE DESACELERACION INGRESO A LAS PUERTAS</t>
  </si>
  <si>
    <t>CIRCULAR DE PREDIO PARA PRESCOOLAR EN SAN MIGUELTO</t>
  </si>
  <si>
    <t>CONSTRUCCION DE COMPLEMENTO DE DRENAJE SANITARIO EN PUEBLOS DE LA BARRANCA</t>
  </si>
  <si>
    <t>AMPLIACION  DE ALCANTARILLA Y CONSTRUCCION DE VADO EN CAMINO A LAS ISLAS EN PUEBLOS DE LA BARRANCA</t>
  </si>
  <si>
    <t>CONSTRUCCION DE MURO DE CONTENCION EN FRACCIONAMIENTO LOMAS DEL VALLE</t>
  </si>
  <si>
    <t>CONSTRUCCION DE EMPEDRADO TRADICIONAL CON DENTELLON DE PIEDRA AHOGADA EN CALLE ESTEBAN MARQUEZ EN LA PURISIMA</t>
  </si>
  <si>
    <t>CONSTRUCCION DE EMPEDRADO TRADICIONAL PRIVADA SANTOS RUVALCABA EN EL TRAPICHE</t>
  </si>
  <si>
    <t>CONSTRUCCION DE BANQUETAS EN CALLE LOPEZ COTILLA EN LA LOMA.</t>
  </si>
  <si>
    <t>REHABILITACION DE EMPEDRADOS EN DELEGACIONES Y CABECERA MUNICIPAL  DEL MUNICIPIO DE ZAPOTLANEJO, JALISCO</t>
  </si>
  <si>
    <t>CONSTRUCCION DE EMPEDRADO TRADICIONAL CON DENTELLON DE PIEDRA AHOGADA EN CONCRETO, EN PRIVADA SIN NOMBRE CAMINO A LAS ISLAS EN PUEBLOS DE LA BARRANCA.</t>
  </si>
  <si>
    <t>COMPLEMENTO DE PAVIMENTO ASFALTICO CON MATERIAL RECICLADO SOBRE EMPEDRADO EN CAMINO AL BAJIO ( DE CARRETERA ANTIGUA A TEPTITLAN A KM 3 ENEL BAJIO)</t>
  </si>
  <si>
    <t>REMODELACION DE PLAZA CIVICA EN ZAPOTLANEJO</t>
  </si>
  <si>
    <t>PAVIMENTO ASFALTICO CON MATERIAL RECICLADO SOBRE EMPEDRADO EN CAMINO A LAS PUERTAS. DE CARRETERA LIBRE A TEPATITLAN  A PRESA DE CALDERON.</t>
  </si>
  <si>
    <t>REHABILITACION DE EMPEDRADO</t>
  </si>
  <si>
    <t>BACHEO, CONSTRUCCION DE CARPETA ASFALTICA Y SLURRY SEAL EN CAMINO A LOS PLATOS</t>
  </si>
  <si>
    <t>PAVIMENTO ASFALTICO CONMATERIAL RECICLADO SOBRE EMPEDRADO EN COLONIA 1° DE MAYO EN LA JOYA CHICA</t>
  </si>
  <si>
    <t>REHABILITACION EMPEDRADO</t>
  </si>
  <si>
    <r>
      <rPr>
        <b/>
        <sz val="10"/>
        <rFont val="Arial"/>
        <family val="2"/>
      </rPr>
      <t>PAVIMENTACION CONCRETO HIDRAULICO</t>
    </r>
    <r>
      <rPr>
        <sz val="10"/>
        <rFont val="Arial"/>
        <family val="2"/>
      </rPr>
      <t>, BANQUETAS, REDES  HIDROSANITARIAS E ILUMINACION EN CALLE NIÑOS HEROES, DE CALLE RAMON RAMOS A CALLE GALEANA, EN SAN JOSE DE LAS FLORES.</t>
    </r>
  </si>
  <si>
    <t>RED DE DRENAJE</t>
  </si>
  <si>
    <t>RED DE AGUA POTABLE</t>
  </si>
  <si>
    <t>CONSTRUCCION DE EMPEDRADO ZAMPEADO EN CONCRETO , BANQUETAS E ILUMINACION EN CALLE FRAY BARTOLOME DE LAS CASAS EN SAN MIGUELITO, COLONIA JOSE ISABEL FLORES.</t>
  </si>
  <si>
    <t>5217</t>
  </si>
  <si>
    <t>5221</t>
  </si>
  <si>
    <t>SAN JOSE DE LAS FLORES</t>
  </si>
  <si>
    <t>LA PURISIMA</t>
  </si>
  <si>
    <t>CAB. MPAL</t>
  </si>
  <si>
    <t>CAB.MPAL.</t>
  </si>
  <si>
    <t>ZAP Y DELEG.</t>
  </si>
  <si>
    <t>SAN JOSE DE          LAS FLORES</t>
  </si>
  <si>
    <t>SAN JOS DE LAS FLORES</t>
  </si>
  <si>
    <t>RECURSOS FEDERALES</t>
  </si>
  <si>
    <t>JUNIO</t>
  </si>
  <si>
    <t>PIEZAS</t>
  </si>
  <si>
    <t>M3</t>
  </si>
  <si>
    <t>PZA</t>
  </si>
  <si>
    <t>X-699028.95</t>
  </si>
  <si>
    <t>Y-2273333.33</t>
  </si>
  <si>
    <t>X-702574.8</t>
  </si>
  <si>
    <t>Y-2282774.29</t>
  </si>
  <si>
    <t>X-711541.57</t>
  </si>
  <si>
    <t>Y-2283948.47</t>
  </si>
  <si>
    <t>X-694852.7</t>
  </si>
  <si>
    <t>Y-2277358.92</t>
  </si>
  <si>
    <t>X-708102.82</t>
  </si>
  <si>
    <t>Y-2288389.72</t>
  </si>
  <si>
    <t>Y-2263948.47</t>
  </si>
  <si>
    <t>X-701298.85</t>
  </si>
  <si>
    <t>Y-2280745.57</t>
  </si>
  <si>
    <t>X-702129.72</t>
  </si>
  <si>
    <t>Y-2282374.38</t>
  </si>
  <si>
    <t>X-700546.96</t>
  </si>
  <si>
    <t>Y-2281054.67</t>
  </si>
  <si>
    <t>X-703449</t>
  </si>
  <si>
    <t>Y-2282609</t>
  </si>
  <si>
    <t>X-700685.03</t>
  </si>
  <si>
    <t>Y-2281794.99</t>
  </si>
  <si>
    <t>X-710472.68</t>
  </si>
  <si>
    <t>Y-228792.20</t>
  </si>
  <si>
    <t>X-699584.23</t>
  </si>
  <si>
    <t>Y-2283080.96</t>
  </si>
  <si>
    <t>X-694087.8519</t>
  </si>
  <si>
    <t>Y-2277206.78</t>
  </si>
  <si>
    <t>X-694852.70</t>
  </si>
  <si>
    <t>X-700587.39</t>
  </si>
  <si>
    <t>Y-2280117.99</t>
  </si>
  <si>
    <t>X-704278</t>
  </si>
  <si>
    <t>Y-2291734</t>
  </si>
  <si>
    <t>X-704030</t>
  </si>
  <si>
    <t>Y-2281271</t>
  </si>
  <si>
    <t>X-696791</t>
  </si>
  <si>
    <t>Y-2276951</t>
  </si>
  <si>
    <t>X-694522.11</t>
  </si>
  <si>
    <t>Y-2277686.81</t>
  </si>
  <si>
    <t>X-701235.77</t>
  </si>
  <si>
    <t>Y-2281620.28</t>
  </si>
  <si>
    <t>X-710487.22</t>
  </si>
  <si>
    <t>Y-2289750.97</t>
  </si>
  <si>
    <t>X-697956.27</t>
  </si>
  <si>
    <t>Y-2288534.12</t>
  </si>
  <si>
    <t>X-709078.36</t>
  </si>
  <si>
    <t>Y-2289510.59</t>
  </si>
  <si>
    <t>X-711847.41</t>
  </si>
  <si>
    <t>Y-2284300.56</t>
  </si>
  <si>
    <t>X-699648.16</t>
  </si>
  <si>
    <t>Y-2283053.26</t>
  </si>
  <si>
    <t>CONSTRUCCION &amp; INGENIERIA SALE  S.A. DE C.V.</t>
  </si>
  <si>
    <t>H. AYUNTAMIENTO DE ZAPOTLANEJO JALISCO /CFE</t>
  </si>
  <si>
    <t>MES DE JUNIO 2025</t>
  </si>
  <si>
    <t>REHABILITACION DE EMPEDRADO EN CAMINO A LOS CHOMBOS (INICIANDO EN CARRETERA LIBRE A TEPATITLAN CRUZANDO CARREETERA ANTIGUA Y CONECTANDO A CAMINO RURAL)</t>
  </si>
  <si>
    <t>AMPLIACION  DE EMPEDRADO</t>
  </si>
  <si>
    <r>
      <t xml:space="preserve">AMPLIACION  DE EMPEDRADO Y </t>
    </r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EN CAM INO AL GATO AL CRUCERO , EN EL SAUCILLO</t>
    </r>
  </si>
  <si>
    <t xml:space="preserve">REHABILITACION DE EMPEDRADO </t>
  </si>
  <si>
    <t>ILUMINACION EN  BANQUETA, ALUMBRADO Y ARBOLADO</t>
  </si>
  <si>
    <r>
      <t xml:space="preserve">CONSTRUCCION DE EMPEDRADO EN CALLE </t>
    </r>
    <r>
      <rPr>
        <b/>
        <sz val="12"/>
        <rFont val="Calibri"/>
        <family val="2"/>
      </rPr>
      <t>JOAQUIN TAPIA</t>
    </r>
    <r>
      <rPr>
        <sz val="12"/>
        <rFont val="Calibri"/>
        <family val="2"/>
      </rPr>
      <t xml:space="preserve"> EN SAN JOSE DE LAS FLORES INCLUYE BANQUETA, ALUMBRADO Y ARBOLADO</t>
    </r>
  </si>
  <si>
    <r>
      <t xml:space="preserve">BANQUETAS E ILUMINACION </t>
    </r>
    <r>
      <rPr>
        <b/>
        <sz val="12"/>
        <rFont val="Calibri"/>
        <family val="2"/>
      </rPr>
      <t>JOAQUIN TAPIA</t>
    </r>
  </si>
  <si>
    <r>
      <t xml:space="preserve">EMPEDRADO </t>
    </r>
    <r>
      <rPr>
        <b/>
        <sz val="12"/>
        <rFont val="Calibri"/>
        <family val="2"/>
      </rPr>
      <t>MILAGRO GUADALUPANO</t>
    </r>
  </si>
  <si>
    <r>
      <t xml:space="preserve">BANQUETA  </t>
    </r>
    <r>
      <rPr>
        <b/>
        <sz val="12"/>
        <rFont val="Calibri"/>
        <family val="2"/>
      </rPr>
      <t>MILAGRO GUADALUPANO</t>
    </r>
  </si>
  <si>
    <r>
      <t>CONSTRUCCION DE</t>
    </r>
    <r>
      <rPr>
        <b/>
        <sz val="12"/>
        <rFont val="Calibri"/>
        <family val="2"/>
      </rPr>
      <t xml:space="preserve"> EMPEDRADO </t>
    </r>
    <r>
      <rPr>
        <sz val="12"/>
        <rFont val="Calibri"/>
        <family val="2"/>
      </rPr>
      <t xml:space="preserve">DE ESTACIONAMIENTO DEL </t>
    </r>
    <r>
      <rPr>
        <b/>
        <sz val="12"/>
        <rFont val="Calibri"/>
        <family val="2"/>
      </rPr>
      <t>CAMPO DE FUTBOL</t>
    </r>
    <r>
      <rPr>
        <sz val="12"/>
        <rFont val="Calibri"/>
        <family val="2"/>
      </rPr>
      <t xml:space="preserve"> Y CALLES JOAQUIN TAPIA Y MILAGRO GUADALUPANO, EN SAN JOSE DE LAS FLORES, INCLUYE BANQUETA, ALUMBRADO Y ARBOLADO.  </t>
    </r>
  </si>
  <si>
    <t>ING. ADAN, ING. LUBIA, ING. JAIME</t>
  </si>
  <si>
    <t>MES DE JULIO 2025</t>
  </si>
  <si>
    <t>JULIO</t>
  </si>
  <si>
    <t>1235-6142-40101-0401-5249</t>
  </si>
  <si>
    <t>RECURSOS PROPIOS</t>
  </si>
  <si>
    <r>
      <rPr>
        <b/>
        <sz val="10"/>
        <rFont val="Arial"/>
        <family val="2"/>
      </rPr>
      <t>RED DE DRENAJE</t>
    </r>
    <r>
      <rPr>
        <sz val="10"/>
        <rFont val="Arial"/>
        <family val="2"/>
      </rPr>
      <t xml:space="preserve"> Y AGUA POTABLE PRIVADA SANTOS RUVALCABA EN EL TRAPICHE</t>
    </r>
  </si>
  <si>
    <t>1235-6142-50300-0401-5406</t>
  </si>
  <si>
    <t>CONSTRUCCION DE FUENTE TRANSITABLE PLAZA PRINCIPAL DE ZAPOTLANEJO.</t>
  </si>
  <si>
    <t>X-69701235.77</t>
  </si>
  <si>
    <t>Y-22181620.28</t>
  </si>
  <si>
    <t>RECURSOS FAISMUN</t>
  </si>
  <si>
    <t>1235-6142-50125-0401-5302</t>
  </si>
  <si>
    <r>
      <t xml:space="preserve">CONSTRUCCION </t>
    </r>
    <r>
      <rPr>
        <b/>
        <sz val="10"/>
        <rFont val="Arial"/>
        <family val="2"/>
      </rPr>
      <t xml:space="preserve"> EMPEDRADO</t>
    </r>
    <r>
      <rPr>
        <sz val="10"/>
        <rFont val="Arial"/>
        <family val="2"/>
      </rPr>
      <t>, RED DE DRENAJE, BANQUETAS, Y ARBOLADO EN CALLE EUSEBIO AQUINO EN LA PAZ.</t>
    </r>
  </si>
  <si>
    <t>X-6703353.21</t>
  </si>
  <si>
    <t>Y-2272500.99</t>
  </si>
  <si>
    <t>MES DE  AGOSTO 2025</t>
  </si>
  <si>
    <t>AGOSTO</t>
  </si>
  <si>
    <t>1235-6142-40101-0401-5250</t>
  </si>
  <si>
    <t>REHABILITACION DE REVESTIMIENTO EN ARROYO MANZANOS</t>
  </si>
  <si>
    <t>LOTE</t>
  </si>
  <si>
    <t>X-700437.00</t>
  </si>
  <si>
    <t>Y-2280799.00</t>
  </si>
  <si>
    <t>1235-6142-50125-0401-5303</t>
  </si>
  <si>
    <t>CONSTRUCCION  EMPEDRADO, RED DE DRENAJE, BANQUETAS, Y ARBOLADO EN CALLE EUSEBIO AQUINO EN LA PAZ.</t>
  </si>
  <si>
    <t>1235-6142-50125-0401-5304</t>
  </si>
  <si>
    <t>X-7701128.24</t>
  </si>
  <si>
    <t>Y-2279668.97</t>
  </si>
  <si>
    <t>X-7696975.23</t>
  </si>
  <si>
    <t>Y-2278161.26</t>
  </si>
  <si>
    <t>MES DE  SEPTIEMBRE 2025</t>
  </si>
  <si>
    <t xml:space="preserve">CAB. MPAL. </t>
  </si>
  <si>
    <t>1235-6142-40101-0401-5251</t>
  </si>
  <si>
    <t>ELECTRIFICACION CAMINO LA LENTEJA EN COLONIA LA LIEBRES</t>
  </si>
  <si>
    <t>1235-6131-40101-0401-5252</t>
  </si>
  <si>
    <t>RED DE DRENAJE CALLE VENUSTIANO CARRANZA</t>
  </si>
  <si>
    <t>1235-6142-40101-0401-5253</t>
  </si>
  <si>
    <t>SEPT</t>
  </si>
  <si>
    <t>X-700371.58</t>
  </si>
  <si>
    <t>Y-2281932.19</t>
  </si>
  <si>
    <t>X-7699827.198</t>
  </si>
  <si>
    <t>Y-2280502.429</t>
  </si>
  <si>
    <t>X-693355.18</t>
  </si>
  <si>
    <t>Y-2287107.02</t>
  </si>
  <si>
    <t>RECURSOS FOCOCI</t>
  </si>
  <si>
    <t xml:space="preserve">EMPEDRADO TRADICIONAL CAMINO A LOS PLATOS - SEÑORITAS </t>
  </si>
  <si>
    <t>1235-6142- 60296 -0401- 5701</t>
  </si>
  <si>
    <t>RECURSOS  SADER</t>
  </si>
  <si>
    <t>X-6978724.01</t>
  </si>
  <si>
    <t>Y-2292367.13</t>
  </si>
  <si>
    <t>DEMOLICION Y REPOSICION DE BANQUETAS PARA CONSTRUCCION DE DRENAJE SANITARIO MARGEN IZQUIERDO CARRETERA LAGOS DE MORENO  - GUADALAJARA</t>
  </si>
  <si>
    <t>REVESTIMIENTO DE ARROYO Y ANDADOR ENTRE CALLEJON DEL HUESO Y AV. REVOLUCION.</t>
  </si>
  <si>
    <t>1235-6142-50300-0401-5407</t>
  </si>
  <si>
    <t>X-700700.54</t>
  </si>
  <si>
    <t>Y-2281751.13</t>
  </si>
  <si>
    <t>1235-6142-50125-0401-5306</t>
  </si>
  <si>
    <t>1235-6142-50125-0401-5307</t>
  </si>
  <si>
    <t>1235-6142-50125-0401-5308</t>
  </si>
  <si>
    <t>CONSTRUCCION  DE EMPEDRADO TRADICIONAL CON DENTELLON EN PIEDRA AHOGADA EN CONCRETO DEL TEMPLO DE LAS VENADAS A LAS LATAS</t>
  </si>
  <si>
    <t xml:space="preserve">1235-6142-50125-0401- 5309   </t>
  </si>
  <si>
    <t>1235-6142-50125-0401-5310</t>
  </si>
  <si>
    <t>1235-6142-50125-0401-5311</t>
  </si>
  <si>
    <t>1235-6142-50125-0401-5312</t>
  </si>
  <si>
    <t>1235-6142-50125-0401-5313</t>
  </si>
  <si>
    <t>1235-6142-50125-0401-5314</t>
  </si>
  <si>
    <t>1235-6142-50125-0401-5315</t>
  </si>
  <si>
    <t>1235-6142-50125-0401-5316</t>
  </si>
  <si>
    <t>1235-6142-50125-0401-5317</t>
  </si>
  <si>
    <t>1235-6142-50125-0401-5318</t>
  </si>
  <si>
    <r>
      <t>CONSTRUCCION DE</t>
    </r>
    <r>
      <rPr>
        <b/>
        <sz val="10"/>
        <color indexed="30"/>
        <rFont val="Arial"/>
        <family val="2"/>
      </rPr>
      <t xml:space="preserve"> EMPEDRADO BANQUETAS AGUA POTABLE RED DE DRENAJE ARBOLADO E ILUMINACION EN CALLE PUERTO ROSARITO DE PUERTO MANZANILLO A CERRADA COLONIA LA CRUZ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</si>
  <si>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DE AGUA POTABLE Y EQUIPAMIENTO DE PUEBLO VIEJO A SAN JOAQUIN ZORRILLOS</t>
    </r>
  </si>
  <si>
    <r>
      <t>CONSTRUCCION DE</t>
    </r>
    <r>
      <rPr>
        <b/>
        <sz val="10"/>
        <color indexed="30"/>
        <rFont val="Arial"/>
        <family val="2"/>
      </rPr>
      <t xml:space="preserve"> DRENAJE </t>
    </r>
    <r>
      <rPr>
        <sz val="10"/>
        <color indexed="8"/>
        <rFont val="Arial"/>
        <family val="2"/>
      </rPr>
      <t>SANITARIO MARGEN IZQUIERDO CARRET. LAGOS DE MORENO - GDL</t>
    </r>
  </si>
  <si>
    <r>
      <t xml:space="preserve">COMPLEMENTO DE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 xml:space="preserve"> PARA CONEXIÓN A COLECTOR EN LA MEZQUITERA</t>
    </r>
  </si>
  <si>
    <r>
      <t xml:space="preserve">CONSTRUCCION DE EMPEDRADO , BANQUETAS,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>. A. P. ILUMINACION Y ARBOLADO  EN CALLE SAN RAFAEL</t>
    </r>
  </si>
  <si>
    <r>
      <t>COMPLEMENTO</t>
    </r>
    <r>
      <rPr>
        <sz val="10"/>
        <color indexed="30"/>
        <rFont val="Arial"/>
        <family val="2"/>
      </rPr>
      <t xml:space="preserve"> TANQUE DE MAMPOSTEO </t>
    </r>
    <r>
      <rPr>
        <sz val="10"/>
        <color indexed="8"/>
        <rFont val="Arial"/>
        <family val="2"/>
      </rPr>
      <t>PARA A.P. DE 400 M3 EN SANTA FE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</si>
  <si>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 DISTRIBUCION DE AGUA POTABLE</t>
    </r>
    <r>
      <rPr>
        <sz val="10"/>
        <color indexed="8"/>
        <rFont val="Arial"/>
        <family val="2"/>
      </rPr>
      <t xml:space="preserve"> EN SANTA FE</t>
    </r>
  </si>
  <si>
    <t>X-701605</t>
  </si>
  <si>
    <t>Y-22292401</t>
  </si>
  <si>
    <t>X-6701159.4</t>
  </si>
  <si>
    <r>
      <t xml:space="preserve">CONSTRUCCION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>, BANQUETAS, AGUA POTABLE, RED DE DRENAJE, ARBOLADO E ILUMINACION EN CALLES GUANAJUATO DE CALLE AGUASCALIENTES A CERRADA EN COLONIA AGUA BLANCA</t>
    </r>
  </si>
  <si>
    <t>RDE DE DRENAJE</t>
  </si>
  <si>
    <t>ARBOLADO</t>
  </si>
  <si>
    <t xml:space="preserve">ILUMINACION </t>
  </si>
  <si>
    <t>Y-2278969.63</t>
  </si>
  <si>
    <r>
      <t>CONSTRUCCION DE</t>
    </r>
    <r>
      <rPr>
        <b/>
        <sz val="10"/>
        <color indexed="30"/>
        <rFont val="Arial"/>
        <family val="2"/>
      </rPr>
      <t xml:space="preserve"> </t>
    </r>
    <r>
      <rPr>
        <sz val="10"/>
        <color rgb="FF0066CC"/>
        <rFont val="Arial"/>
        <family val="2"/>
      </rPr>
      <t>EMPEDRADO</t>
    </r>
    <r>
      <rPr>
        <b/>
        <sz val="10"/>
        <color indexed="30"/>
        <rFont val="Arial"/>
        <family val="2"/>
      </rPr>
      <t>, BANQUETAS, AGUA POTABLE, RE DE DRENAJE, ARBOLADO E ILUMINACION EN CALLE DURANGO DE CALLE AGASCALIENTES A CERRADA EN COLONIA AGUA BLANCA</t>
    </r>
  </si>
  <si>
    <t>ILUMINACION</t>
  </si>
  <si>
    <t>X-701107.35</t>
  </si>
  <si>
    <t>Y-2278999.65</t>
  </si>
  <si>
    <r>
      <t>CONSTRUCCION DE</t>
    </r>
    <r>
      <rPr>
        <b/>
        <sz val="10"/>
        <color rgb="FF0066CC"/>
        <rFont val="Arial"/>
        <family val="2"/>
      </rPr>
      <t xml:space="preserve"> EMPEDRADO,</t>
    </r>
    <r>
      <rPr>
        <b/>
        <sz val="10"/>
        <color indexed="30"/>
        <rFont val="Arial"/>
        <family val="2"/>
      </rPr>
      <t xml:space="preserve"> BANQUETAS, AGUA POTABLE, RE DE DRENAJE, ARBOLADO E ILUMINACION EN CALLE PUERTO PROGRESO DE PUERTO ACAPULCO A SANTO TORIBIO, COLONIA LA CRUZ</t>
    </r>
  </si>
  <si>
    <t>X-700555.74</t>
  </si>
  <si>
    <t>Y-2279426.12</t>
  </si>
  <si>
    <t>X-698380.2461</t>
  </si>
  <si>
    <t>Y-2270841.781</t>
  </si>
  <si>
    <t>X-700725</t>
  </si>
  <si>
    <t>Y-2279388</t>
  </si>
  <si>
    <t>EMPEDRADO C- SIN NOMBRE</t>
  </si>
  <si>
    <r>
      <t xml:space="preserve">CONSTRUCCION  DE </t>
    </r>
    <r>
      <rPr>
        <b/>
        <sz val="10"/>
        <color theme="1"/>
        <rFont val="Arial"/>
        <family val="2"/>
      </rPr>
      <t>EMPEDRADO (GUAYABO)</t>
    </r>
    <r>
      <rPr>
        <sz val="10"/>
        <color theme="1"/>
        <rFont val="Arial"/>
        <family val="2"/>
      </rPr>
      <t xml:space="preserve"> TRADICIONAL CON DENTELLON Y BANQUETA EN CALLES VARIAS EN LA COMUNIDAD DE AGUACATE, EN MATATLAN.</t>
    </r>
  </si>
  <si>
    <t>BANQUETA (C. GUAYABO)</t>
  </si>
  <si>
    <t>BANQUETA C- SIN NOMBRE</t>
  </si>
  <si>
    <t>X-68608162</t>
  </si>
  <si>
    <t>Y-22290121.92</t>
  </si>
  <si>
    <r>
      <t xml:space="preserve">CONSTRUCCION 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 xml:space="preserve"> TRADICIONAL, MACHUELO Y BANQUETAS EN CALLE PALOMA EN LA PURISIMA</t>
    </r>
  </si>
  <si>
    <t>X-705144.61</t>
  </si>
  <si>
    <t>Y-2290710.98</t>
  </si>
  <si>
    <t>X-712112.02</t>
  </si>
  <si>
    <t>Y-2277438.33</t>
  </si>
  <si>
    <t>Y-2281971.76</t>
  </si>
  <si>
    <t>X-703099.229</t>
  </si>
  <si>
    <t>X-696010.12</t>
  </si>
  <si>
    <t>Y-2275526.89</t>
  </si>
  <si>
    <t>X-6699827.198</t>
  </si>
  <si>
    <t>1235-6142- 60243 -0401- 5601</t>
  </si>
  <si>
    <t>1235-6142- 60243 -0401- 5602</t>
  </si>
  <si>
    <t>1235-6142- 60243 -0401- 5603</t>
  </si>
  <si>
    <t>1235-6142- 60243 -0401- 5604</t>
  </si>
  <si>
    <t>1235-6142- 60243 -0401- 5605</t>
  </si>
  <si>
    <t>1235-6142- 60243 -0401- 5606</t>
  </si>
  <si>
    <t>1235-6142- 60243 -0401- 5607</t>
  </si>
  <si>
    <t>1235-6142- 60243 -0401- 5608</t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</si>
  <si>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Puerto Guaymas </t>
    </r>
    <r>
      <rPr>
        <sz val="10"/>
        <color indexed="8"/>
        <rFont val="Arial"/>
        <family val="2"/>
      </rPr>
      <t>de Puerto Acapulco a Puerto Manzanillo,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</si>
  <si>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Ángela Peralta</t>
    </r>
    <r>
      <rPr>
        <sz val="10"/>
        <color indexed="8"/>
        <rFont val="Arial"/>
        <family val="2"/>
      </rPr>
      <t xml:space="preserve"> de Aurelio Aceves a Cuauhtemoc,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</si>
  <si>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Hidalgo </t>
    </r>
    <r>
      <rPr>
        <sz val="10"/>
        <color indexed="8"/>
        <rFont val="Arial"/>
        <family val="2"/>
      </rPr>
      <t>de Prolongación Hidalgo a Abasolo en Santa Fe,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</si>
  <si>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Leona Vicario- Corregidora </t>
    </r>
    <r>
      <rPr>
        <sz val="10"/>
        <color indexed="8"/>
        <rFont val="Arial"/>
        <family val="2"/>
      </rPr>
      <t>de Ignacio Allende a Gregorio Jiménez en Matatlán,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</si>
  <si>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Independencia </t>
    </r>
    <r>
      <rPr>
        <sz val="10"/>
        <color indexed="8"/>
        <rFont val="Arial"/>
        <family val="2"/>
      </rPr>
      <t>de Hermanos Nuño a Vicente Guerrero en El Saucillo,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</si>
  <si>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16 de Septiembre </t>
    </r>
    <r>
      <rPr>
        <sz val="10"/>
        <color indexed="8"/>
        <rFont val="Arial"/>
        <family val="2"/>
      </rPr>
      <t xml:space="preserve">entre calle 12 de Diciembre y calle Magnolia en San José de la Flores, municipio de Zapotlanejo, Jalisco 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</si>
  <si>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Revolución</t>
    </r>
    <r>
      <rPr>
        <sz val="10"/>
        <color indexed="8"/>
        <rFont val="Arial"/>
        <family val="2"/>
      </rPr>
      <t xml:space="preserve"> entre calle Pedro García y calle Morelos, en la Cabecera Municipal de Zapotlanejo, Jalisco.</t>
    </r>
  </si>
  <si>
    <r>
      <t xml:space="preserve">Pavimentación concreto hidraulico, banquetas, </t>
    </r>
    <r>
      <rPr>
        <b/>
        <sz val="10"/>
        <color theme="1"/>
        <rFont val="Arial"/>
        <family val="2"/>
      </rPr>
      <t>redes hidrosanitarias</t>
    </r>
    <r>
      <rPr>
        <sz val="10"/>
        <color theme="1"/>
        <rFont val="Arial"/>
        <family val="2"/>
      </rPr>
      <t xml:space="preserve"> e iluminacion en </t>
    </r>
    <r>
      <rPr>
        <b/>
        <sz val="10"/>
        <color indexed="8"/>
        <rFont val="Arial"/>
        <family val="2"/>
      </rPr>
      <t xml:space="preserve">calle Monte Everest </t>
    </r>
    <r>
      <rPr>
        <sz val="10"/>
        <color indexed="8"/>
        <rFont val="Arial"/>
        <family val="2"/>
      </rPr>
      <t>deApolinar Pulido a Ignacio Márquez, en la Cabecera Municipal de Zapotlanejo, Jalisco.</t>
    </r>
  </si>
  <si>
    <t>X-700512.28</t>
  </si>
  <si>
    <t>Y-2281927.46</t>
  </si>
  <si>
    <t>X-711795.28</t>
  </si>
  <si>
    <t>Y-2284625.30</t>
  </si>
  <si>
    <t>X-716316.77</t>
  </si>
  <si>
    <t>Y-2274025.27</t>
  </si>
  <si>
    <t>X-692900.728</t>
  </si>
  <si>
    <t>Y-2291180.59</t>
  </si>
  <si>
    <t>Y-2282271028.93</t>
  </si>
  <si>
    <t>X-699629.63</t>
  </si>
  <si>
    <t>X-7702181.3017</t>
  </si>
  <si>
    <t>Y-22882367.43</t>
  </si>
  <si>
    <t>X-700735.18</t>
  </si>
  <si>
    <t>Y-2279672.86</t>
  </si>
  <si>
    <t>Y-222274025.27</t>
  </si>
  <si>
    <t>MES DE OCTUBRE 2025</t>
  </si>
  <si>
    <t>OCT</t>
  </si>
  <si>
    <t>1235-6142-40101-0401-5254</t>
  </si>
  <si>
    <t>REHABILITACION DE MURO DE CONTENSION EN ALCANTARILLA KM 2.45 EN LA CARRETERA SANTA FE LA  MEZQUITERA</t>
  </si>
  <si>
    <t>ELECTRIFICACION CALLE LEONA VICARIO Y CORREGIDORA EN MATATLAN</t>
  </si>
  <si>
    <t>ELECTRIFICACION CALLE PRIVADA 20 DE NOVIEMBRE EN MATATLAN</t>
  </si>
  <si>
    <t>CONSTRUCCION DE SALON, DIRECCION, BAÑOS Y BODEGA ESCUELA SAN MIGUELITO</t>
  </si>
  <si>
    <t>1235-6131-40101-0401-5255</t>
  </si>
  <si>
    <t>1235-6131-40101-0401-5256</t>
  </si>
  <si>
    <t>1235-6123-40101-0401-5257</t>
  </si>
  <si>
    <t>X- 696359.66</t>
  </si>
  <si>
    <t>Y-2274740.34</t>
  </si>
  <si>
    <t>X-7692904.84</t>
  </si>
  <si>
    <t>Y-2291095.07</t>
  </si>
  <si>
    <t>X-692140.90</t>
  </si>
  <si>
    <t>Y-2290923.11</t>
  </si>
  <si>
    <t>SAN MIGUELITO</t>
  </si>
  <si>
    <t>LA MEZQUITERA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</si>
</sst>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indexed="30"/>
      <name val="Arial"/>
      <family val="2"/>
    </font>
    <font>
      <b/>
      <sz val="10"/>
      <color indexed="17"/>
      <name val="Arial"/>
      <family val="2"/>
    </font>
    <font>
      <sz val="10"/>
      <color indexed="30"/>
      <name val="Arial"/>
      <family val="2"/>
    </font>
    <font>
      <sz val="10"/>
      <color rgb="FF0066CC"/>
      <name val="Arial"/>
      <family val="2"/>
    </font>
    <font>
      <b/>
      <sz val="10"/>
      <color rgb="FF0066CC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5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/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0" xfId="0" applyFont="1" applyProtection="1">
      <protection locked="0"/>
    </xf>
    <xf numFmtId="0" fontId="23" fillId="0" borderId="0" xfId="0" applyFont="1" applyProtection="1">
      <protection locked="0"/>
    </xf>
    <xf numFmtId="164" fontId="5" fillId="0" borderId="17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7" xfId="1" applyNumberFormat="1" applyFont="1" applyFill="1" applyBorder="1" applyAlignment="1" applyProtection="1">
      <alignment horizontal="center" vertical="center"/>
      <protection locked="0"/>
    </xf>
    <xf numFmtId="44" fontId="5" fillId="0" borderId="17" xfId="2" applyFont="1" applyFill="1" applyBorder="1" applyAlignment="1" applyProtection="1">
      <alignment vertical="center" wrapText="1"/>
      <protection locked="0"/>
    </xf>
    <xf numFmtId="44" fontId="12" fillId="0" borderId="17" xfId="2" applyFont="1" applyFill="1" applyBorder="1" applyAlignment="1" applyProtection="1">
      <alignment horizontal="center" vertical="center" wrapText="1"/>
      <protection locked="0"/>
    </xf>
    <xf numFmtId="44" fontId="12" fillId="0" borderId="22" xfId="2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vertical="center" wrapText="1"/>
    </xf>
    <xf numFmtId="9" fontId="1" fillId="0" borderId="17" xfId="1" applyNumberFormat="1" applyFont="1" applyFill="1" applyBorder="1" applyAlignment="1">
      <alignment horizontal="center" vertical="center" wrapText="1"/>
    </xf>
    <xf numFmtId="164" fontId="5" fillId="0" borderId="17" xfId="2" applyNumberFormat="1" applyFont="1" applyFill="1" applyBorder="1" applyAlignment="1">
      <alignment vertical="center" wrapText="1"/>
    </xf>
    <xf numFmtId="44" fontId="13" fillId="0" borderId="17" xfId="2" applyFont="1" applyFill="1" applyBorder="1" applyAlignment="1" applyProtection="1">
      <alignment horizontal="center" vertical="center" wrapText="1"/>
      <protection locked="0"/>
    </xf>
    <xf numFmtId="44" fontId="13" fillId="0" borderId="22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 vertical="center"/>
    </xf>
    <xf numFmtId="43" fontId="1" fillId="0" borderId="17" xfId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164" fontId="5" fillId="0" borderId="24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4" xfId="1" applyNumberFormat="1" applyFont="1" applyFill="1" applyBorder="1" applyAlignment="1">
      <alignment horizontal="center" vertical="center" wrapText="1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vertical="center"/>
    </xf>
    <xf numFmtId="43" fontId="31" fillId="0" borderId="32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right" vertical="center"/>
    </xf>
    <xf numFmtId="43" fontId="14" fillId="0" borderId="32" xfId="1" applyFont="1" applyFill="1" applyBorder="1" applyAlignment="1">
      <alignment horizontal="center" vertical="center" wrapText="1"/>
    </xf>
    <xf numFmtId="43" fontId="31" fillId="0" borderId="0" xfId="1" applyFont="1" applyFill="1" applyBorder="1" applyAlignment="1">
      <alignment horizontal="center" vertical="center" wrapText="1"/>
    </xf>
    <xf numFmtId="43" fontId="1" fillId="0" borderId="17" xfId="1" applyFont="1" applyFill="1" applyBorder="1" applyAlignment="1">
      <alignment horizontal="right" vertical="center"/>
    </xf>
    <xf numFmtId="43" fontId="31" fillId="0" borderId="49" xfId="1" applyFont="1" applyFill="1" applyBorder="1" applyAlignment="1">
      <alignment horizontal="center" vertical="center" wrapText="1"/>
    </xf>
    <xf numFmtId="43" fontId="31" fillId="0" borderId="32" xfId="1" applyFont="1" applyFill="1" applyBorder="1" applyAlignment="1">
      <alignment vertical="center" wrapText="1"/>
    </xf>
    <xf numFmtId="44" fontId="5" fillId="0" borderId="4" xfId="2" applyFont="1" applyFill="1" applyBorder="1" applyAlignment="1" applyProtection="1">
      <alignment vertical="center" wrapText="1"/>
      <protection locked="0"/>
    </xf>
    <xf numFmtId="44" fontId="5" fillId="0" borderId="56" xfId="2" applyFont="1" applyFill="1" applyBorder="1" applyAlignment="1" applyProtection="1">
      <alignment vertical="center" wrapText="1"/>
      <protection locked="0"/>
    </xf>
    <xf numFmtId="164" fontId="1" fillId="0" borderId="24" xfId="2" applyNumberFormat="1" applyFont="1" applyFill="1" applyBorder="1" applyAlignment="1">
      <alignment vertical="center" wrapText="1"/>
    </xf>
    <xf numFmtId="44" fontId="5" fillId="0" borderId="24" xfId="2" applyFont="1" applyFill="1" applyBorder="1" applyAlignment="1" applyProtection="1">
      <alignment vertical="center" wrapText="1"/>
      <protection locked="0"/>
    </xf>
    <xf numFmtId="164" fontId="5" fillId="0" borderId="5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7" xfId="2" applyFont="1" applyFill="1" applyBorder="1" applyAlignment="1" applyProtection="1">
      <alignment horizontal="center" vertical="center" wrapText="1"/>
      <protection locked="0"/>
    </xf>
    <xf numFmtId="44" fontId="12" fillId="0" borderId="59" xfId="2" applyFont="1" applyFill="1" applyBorder="1" applyAlignment="1" applyProtection="1">
      <alignment horizontal="center" vertical="center" wrapText="1"/>
      <protection locked="0"/>
    </xf>
    <xf numFmtId="9" fontId="1" fillId="0" borderId="56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64" fontId="1" fillId="0" borderId="56" xfId="2" applyNumberFormat="1" applyFont="1" applyFill="1" applyBorder="1" applyAlignment="1">
      <alignment vertical="center" wrapText="1"/>
    </xf>
    <xf numFmtId="164" fontId="5" fillId="0" borderId="62" xfId="2" applyNumberFormat="1" applyFont="1" applyFill="1" applyBorder="1" applyAlignment="1" applyProtection="1">
      <alignment horizontal="center" vertical="center" wrapText="1"/>
      <protection locked="0"/>
    </xf>
    <xf numFmtId="44" fontId="5" fillId="0" borderId="62" xfId="2" applyFont="1" applyFill="1" applyBorder="1" applyAlignment="1" applyProtection="1">
      <alignment vertical="center" wrapText="1"/>
      <protection locked="0"/>
    </xf>
    <xf numFmtId="9" fontId="1" fillId="0" borderId="62" xfId="1" applyNumberFormat="1" applyFont="1" applyFill="1" applyBorder="1" applyAlignment="1">
      <alignment horizontal="center" vertical="center" wrapText="1"/>
    </xf>
    <xf numFmtId="44" fontId="12" fillId="0" borderId="62" xfId="2" applyFont="1" applyFill="1" applyBorder="1" applyAlignment="1" applyProtection="1">
      <alignment horizontal="center" vertical="center" wrapText="1"/>
      <protection locked="0"/>
    </xf>
    <xf numFmtId="44" fontId="12" fillId="0" borderId="63" xfId="2" applyFont="1" applyFill="1" applyBorder="1" applyAlignment="1" applyProtection="1">
      <alignment horizontal="center" vertical="center" wrapText="1"/>
      <protection locked="0"/>
    </xf>
    <xf numFmtId="164" fontId="5" fillId="0" borderId="17" xfId="2" applyNumberFormat="1" applyFont="1" applyFill="1" applyBorder="1" applyAlignment="1">
      <alignment vertical="center"/>
    </xf>
    <xf numFmtId="164" fontId="1" fillId="0" borderId="24" xfId="2" applyNumberFormat="1" applyFont="1" applyFill="1" applyBorder="1" applyAlignment="1">
      <alignment vertical="center"/>
    </xf>
    <xf numFmtId="164" fontId="1" fillId="0" borderId="56" xfId="2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1" fillId="0" borderId="17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17" xfId="2" applyFont="1" applyFill="1" applyBorder="1" applyAlignment="1" applyProtection="1">
      <alignment vertical="center" wrapText="1"/>
      <protection locked="0"/>
    </xf>
    <xf numFmtId="44" fontId="1" fillId="0" borderId="17" xfId="2" applyFont="1" applyFill="1" applyBorder="1" applyAlignment="1" applyProtection="1">
      <alignment horizontal="center" vertical="center" wrapText="1"/>
      <protection locked="0"/>
    </xf>
    <xf numFmtId="44" fontId="36" fillId="0" borderId="17" xfId="2" applyFont="1" applyFill="1" applyBorder="1" applyAlignment="1" applyProtection="1">
      <alignment horizontal="center" vertical="center" wrapText="1"/>
      <protection locked="0"/>
    </xf>
    <xf numFmtId="44" fontId="36" fillId="0" borderId="22" xfId="2" applyFont="1" applyFill="1" applyBorder="1" applyAlignment="1" applyProtection="1">
      <alignment horizontal="center" vertical="center" wrapText="1"/>
      <protection locked="0"/>
    </xf>
    <xf numFmtId="164" fontId="1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2" applyNumberFormat="1" applyFont="1" applyFill="1" applyBorder="1" applyAlignment="1">
      <alignment vertical="center"/>
    </xf>
    <xf numFmtId="164" fontId="1" fillId="0" borderId="19" xfId="2" applyNumberFormat="1" applyFont="1" applyFill="1" applyBorder="1" applyAlignment="1">
      <alignment vertical="center" wrapText="1"/>
    </xf>
    <xf numFmtId="44" fontId="1" fillId="0" borderId="19" xfId="2" applyFont="1" applyFill="1" applyBorder="1" applyAlignment="1" applyProtection="1">
      <alignment vertical="center" wrapText="1"/>
      <protection locked="0"/>
    </xf>
    <xf numFmtId="9" fontId="1" fillId="0" borderId="19" xfId="1" applyNumberFormat="1" applyFont="1" applyFill="1" applyBorder="1" applyAlignment="1">
      <alignment horizontal="center" vertical="center" wrapText="1"/>
    </xf>
    <xf numFmtId="44" fontId="1" fillId="0" borderId="19" xfId="2" applyFont="1" applyFill="1" applyBorder="1" applyAlignment="1" applyProtection="1">
      <alignment horizontal="center" vertical="center" wrapText="1"/>
      <protection locked="0"/>
    </xf>
    <xf numFmtId="44" fontId="1" fillId="0" borderId="20" xfId="2" applyFont="1" applyFill="1" applyBorder="1" applyAlignment="1" applyProtection="1">
      <alignment horizontal="center" vertical="center" wrapText="1"/>
      <protection locked="0"/>
    </xf>
    <xf numFmtId="44" fontId="1" fillId="0" borderId="22" xfId="2" applyFont="1" applyFill="1" applyBorder="1" applyAlignment="1" applyProtection="1">
      <alignment horizontal="center" vertical="center" wrapText="1"/>
      <protection locked="0"/>
    </xf>
    <xf numFmtId="164" fontId="1" fillId="0" borderId="24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24" xfId="2" applyFont="1" applyFill="1" applyBorder="1" applyAlignment="1" applyProtection="1">
      <alignment vertical="center" wrapText="1"/>
      <protection locked="0"/>
    </xf>
    <xf numFmtId="44" fontId="1" fillId="0" borderId="24" xfId="2" applyFont="1" applyFill="1" applyBorder="1" applyAlignment="1" applyProtection="1">
      <alignment horizontal="center" vertical="center" wrapText="1"/>
      <protection locked="0"/>
    </xf>
    <xf numFmtId="44" fontId="1" fillId="0" borderId="25" xfId="2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164" fontId="1" fillId="0" borderId="4" xfId="2" applyNumberFormat="1" applyFont="1" applyFill="1" applyBorder="1" applyAlignment="1">
      <alignment vertical="center"/>
    </xf>
    <xf numFmtId="164" fontId="5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horizontal="center" vertical="center"/>
    </xf>
    <xf numFmtId="164" fontId="1" fillId="0" borderId="17" xfId="2" applyNumberFormat="1" applyFont="1" applyFill="1" applyBorder="1" applyAlignment="1">
      <alignment horizontal="center" vertical="center" wrapText="1"/>
    </xf>
    <xf numFmtId="9" fontId="1" fillId="0" borderId="17" xfId="1" applyNumberFormat="1" applyFont="1" applyFill="1" applyBorder="1" applyAlignment="1">
      <alignment horizontal="center" vertical="center" wrapText="1"/>
    </xf>
    <xf numFmtId="44" fontId="12" fillId="0" borderId="17" xfId="2" applyFont="1" applyFill="1" applyBorder="1" applyAlignment="1" applyProtection="1">
      <alignment horizontal="center" vertical="center" wrapText="1"/>
      <protection locked="0"/>
    </xf>
    <xf numFmtId="44" fontId="12" fillId="0" borderId="22" xfId="2" applyFont="1" applyFill="1" applyBorder="1" applyAlignment="1" applyProtection="1">
      <alignment horizontal="center" vertical="center" wrapText="1"/>
      <protection locked="0"/>
    </xf>
    <xf numFmtId="9" fontId="5" fillId="0" borderId="44" xfId="1" applyNumberFormat="1" applyFont="1" applyFill="1" applyBorder="1" applyAlignment="1" applyProtection="1">
      <alignment horizontal="center" vertical="center"/>
      <protection locked="0"/>
    </xf>
    <xf numFmtId="9" fontId="5" fillId="0" borderId="46" xfId="1" applyNumberFormat="1" applyFont="1" applyFill="1" applyBorder="1" applyAlignment="1" applyProtection="1">
      <alignment horizontal="center" vertical="center"/>
      <protection locked="0"/>
    </xf>
    <xf numFmtId="0" fontId="16" fillId="6" borderId="33" xfId="0" applyFont="1" applyFill="1" applyBorder="1" applyAlignment="1" applyProtection="1">
      <alignment horizontal="center"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6" fillId="6" borderId="28" xfId="0" applyFont="1" applyFill="1" applyBorder="1" applyAlignment="1" applyProtection="1">
      <alignment horizontal="center" vertical="center" wrapText="1"/>
      <protection locked="0"/>
    </xf>
    <xf numFmtId="9" fontId="5" fillId="0" borderId="17" xfId="1" applyNumberFormat="1" applyFont="1" applyFill="1" applyBorder="1" applyAlignment="1" applyProtection="1">
      <alignment horizontal="center" vertical="center"/>
      <protection locked="0"/>
    </xf>
    <xf numFmtId="164" fontId="1" fillId="0" borderId="17" xfId="2" applyNumberFormat="1" applyFont="1" applyFill="1" applyBorder="1" applyAlignment="1">
      <alignment vertical="center"/>
    </xf>
    <xf numFmtId="44" fontId="5" fillId="0" borderId="17" xfId="2" applyFont="1" applyFill="1" applyBorder="1" applyAlignment="1" applyProtection="1">
      <alignment horizontal="center" vertical="center" wrapText="1"/>
      <protection locked="0"/>
    </xf>
    <xf numFmtId="9" fontId="5" fillId="0" borderId="45" xfId="1" applyNumberFormat="1" applyFont="1" applyFill="1" applyBorder="1" applyAlignment="1" applyProtection="1">
      <alignment horizontal="center" vertical="center"/>
      <protection locked="0"/>
    </xf>
    <xf numFmtId="164" fontId="1" fillId="0" borderId="27" xfId="2" applyNumberFormat="1" applyFont="1" applyFill="1" applyBorder="1" applyAlignment="1">
      <alignment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1" fillId="0" borderId="30" xfId="2" applyNumberFormat="1" applyFont="1" applyFill="1" applyBorder="1" applyAlignment="1">
      <alignment vertical="center" wrapText="1"/>
    </xf>
    <xf numFmtId="164" fontId="1" fillId="0" borderId="27" xfId="2" applyNumberFormat="1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horizontal="center" vertical="center" wrapText="1"/>
    </xf>
    <xf numFmtId="164" fontId="1" fillId="0" borderId="30" xfId="2" applyNumberFormat="1" applyFont="1" applyFill="1" applyBorder="1" applyAlignment="1">
      <alignment horizontal="center" vertical="center" wrapText="1"/>
    </xf>
    <xf numFmtId="49" fontId="12" fillId="0" borderId="17" xfId="2" applyNumberFormat="1" applyFont="1" applyFill="1" applyBorder="1" applyAlignment="1" applyProtection="1">
      <alignment horizontal="center" vertical="center" textRotation="90" wrapText="1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22" xfId="0" applyFont="1" applyFill="1" applyBorder="1" applyAlignment="1" applyProtection="1">
      <alignment horizontal="center" vertical="center" wrapText="1"/>
      <protection locked="0"/>
    </xf>
    <xf numFmtId="0" fontId="16" fillId="6" borderId="2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center" vertical="center" wrapText="1"/>
      <protection locked="0"/>
    </xf>
    <xf numFmtId="44" fontId="12" fillId="0" borderId="27" xfId="2" applyFont="1" applyFill="1" applyBorder="1" applyAlignment="1" applyProtection="1">
      <alignment horizontal="center" vertical="center" wrapText="1"/>
      <protection locked="0"/>
    </xf>
    <xf numFmtId="44" fontId="12" fillId="0" borderId="26" xfId="2" applyFont="1" applyFill="1" applyBorder="1" applyAlignment="1" applyProtection="1">
      <alignment horizontal="center" vertical="center" wrapText="1"/>
      <protection locked="0"/>
    </xf>
    <xf numFmtId="44" fontId="12" fillId="0" borderId="30" xfId="2" applyFont="1" applyFill="1" applyBorder="1" applyAlignment="1" applyProtection="1">
      <alignment horizontal="center" vertical="center" wrapText="1"/>
      <protection locked="0"/>
    </xf>
    <xf numFmtId="44" fontId="12" fillId="0" borderId="28" xfId="2" applyFont="1" applyFill="1" applyBorder="1" applyAlignment="1" applyProtection="1">
      <alignment horizontal="center" vertical="center" wrapText="1"/>
      <protection locked="0"/>
    </xf>
    <xf numFmtId="44" fontId="12" fillId="0" borderId="38" xfId="2" applyFont="1" applyFill="1" applyBorder="1" applyAlignment="1" applyProtection="1">
      <alignment horizontal="center" vertical="center" wrapText="1"/>
      <protection locked="0"/>
    </xf>
    <xf numFmtId="44" fontId="12" fillId="0" borderId="29" xfId="2" applyFont="1" applyFill="1" applyBorder="1" applyAlignment="1" applyProtection="1">
      <alignment horizontal="center" vertical="center" wrapText="1"/>
      <protection locked="0"/>
    </xf>
    <xf numFmtId="164" fontId="1" fillId="0" borderId="24" xfId="2" applyNumberFormat="1" applyFont="1" applyFill="1" applyBorder="1" applyAlignment="1">
      <alignment vertical="center"/>
    </xf>
    <xf numFmtId="164" fontId="1" fillId="0" borderId="24" xfId="2" applyNumberFormat="1" applyFont="1" applyFill="1" applyBorder="1" applyAlignment="1">
      <alignment horizontal="center" vertical="center" wrapText="1"/>
    </xf>
    <xf numFmtId="164" fontId="5" fillId="0" borderId="24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4" xfId="1" applyNumberFormat="1" applyFont="1" applyFill="1" applyBorder="1" applyAlignment="1">
      <alignment horizontal="center" vertical="center" wrapText="1"/>
    </xf>
    <xf numFmtId="9" fontId="1" fillId="0" borderId="27" xfId="1" applyNumberFormat="1" applyFont="1" applyFill="1" applyBorder="1" applyAlignment="1">
      <alignment horizontal="center" vertical="center" wrapText="1"/>
    </xf>
    <xf numFmtId="9" fontId="1" fillId="0" borderId="26" xfId="1" applyNumberFormat="1" applyFont="1" applyFill="1" applyBorder="1" applyAlignment="1">
      <alignment horizontal="center" vertical="center" wrapText="1"/>
    </xf>
    <xf numFmtId="9" fontId="1" fillId="0" borderId="30" xfId="1" applyNumberFormat="1" applyFont="1" applyFill="1" applyBorder="1" applyAlignment="1">
      <alignment horizontal="center" vertical="center" wrapText="1"/>
    </xf>
    <xf numFmtId="164" fontId="5" fillId="0" borderId="27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30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4" xfId="2" applyNumberFormat="1" applyFont="1" applyFill="1" applyBorder="1" applyAlignment="1">
      <alignment vertical="center"/>
    </xf>
    <xf numFmtId="164" fontId="1" fillId="0" borderId="45" xfId="2" applyNumberFormat="1" applyFont="1" applyFill="1" applyBorder="1" applyAlignment="1">
      <alignment vertical="center"/>
    </xf>
    <xf numFmtId="164" fontId="1" fillId="0" borderId="46" xfId="2" applyNumberFormat="1" applyFont="1" applyFill="1" applyBorder="1" applyAlignment="1">
      <alignment vertical="center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44" fontId="5" fillId="0" borderId="24" xfId="2" applyFont="1" applyFill="1" applyBorder="1" applyAlignment="1" applyProtection="1">
      <alignment horizontal="center" vertical="center" wrapText="1"/>
      <protection locked="0"/>
    </xf>
    <xf numFmtId="164" fontId="1" fillId="0" borderId="27" xfId="2" applyNumberFormat="1" applyFont="1" applyFill="1" applyBorder="1" applyAlignment="1">
      <alignment vertical="center"/>
    </xf>
    <xf numFmtId="164" fontId="1" fillId="0" borderId="26" xfId="2" applyNumberFormat="1" applyFont="1" applyFill="1" applyBorder="1" applyAlignment="1">
      <alignment vertical="center"/>
    </xf>
    <xf numFmtId="164" fontId="1" fillId="0" borderId="30" xfId="2" applyNumberFormat="1" applyFont="1" applyFill="1" applyBorder="1" applyAlignment="1">
      <alignment vertical="center"/>
    </xf>
    <xf numFmtId="9" fontId="5" fillId="0" borderId="41" xfId="1" applyNumberFormat="1" applyFont="1" applyFill="1" applyBorder="1" applyAlignment="1" applyProtection="1">
      <alignment horizontal="center" vertical="center"/>
      <protection locked="0"/>
    </xf>
    <xf numFmtId="9" fontId="5" fillId="0" borderId="42" xfId="1" applyNumberFormat="1" applyFont="1" applyFill="1" applyBorder="1" applyAlignment="1" applyProtection="1">
      <alignment horizontal="center" vertical="center"/>
      <protection locked="0"/>
    </xf>
    <xf numFmtId="9" fontId="5" fillId="0" borderId="43" xfId="1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164" fontId="5" fillId="0" borderId="5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56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>
      <alignment vertical="center"/>
    </xf>
    <xf numFmtId="164" fontId="1" fillId="0" borderId="56" xfId="2" applyNumberFormat="1" applyFont="1" applyFill="1" applyBorder="1" applyAlignment="1">
      <alignment horizontal="center" vertical="center" wrapText="1"/>
    </xf>
    <xf numFmtId="164" fontId="1" fillId="0" borderId="4" xfId="2" applyNumberFormat="1" applyFont="1" applyFill="1" applyBorder="1" applyAlignment="1">
      <alignment horizontal="center" vertical="center" wrapText="1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7" xfId="2" applyFont="1" applyFill="1" applyBorder="1" applyAlignment="1" applyProtection="1">
      <alignment horizontal="center" vertical="center" wrapText="1"/>
      <protection locked="0"/>
    </xf>
    <xf numFmtId="44" fontId="12" fillId="0" borderId="59" xfId="2" applyFont="1" applyFill="1" applyBorder="1" applyAlignment="1" applyProtection="1">
      <alignment horizontal="center" vertical="center" wrapText="1"/>
      <protection locked="0"/>
    </xf>
    <xf numFmtId="9" fontId="1" fillId="0" borderId="56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164" fontId="1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2" applyNumberFormat="1" applyFont="1" applyFill="1" applyBorder="1" applyAlignment="1">
      <alignment vertical="center" wrapText="1"/>
    </xf>
    <xf numFmtId="44" fontId="1" fillId="0" borderId="4" xfId="2" applyFont="1" applyFill="1" applyBorder="1" applyAlignment="1" applyProtection="1">
      <alignment vertical="center" wrapText="1"/>
      <protection locked="0"/>
    </xf>
    <xf numFmtId="44" fontId="1" fillId="0" borderId="4" xfId="2" applyFont="1" applyFill="1" applyBorder="1" applyAlignment="1" applyProtection="1">
      <alignment horizontal="center" vertical="center" wrapText="1"/>
      <protection locked="0"/>
    </xf>
    <xf numFmtId="164" fontId="1" fillId="0" borderId="56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56" xfId="2" applyFont="1" applyFill="1" applyBorder="1" applyAlignment="1" applyProtection="1">
      <alignment vertical="center" wrapText="1"/>
      <protection locked="0"/>
    </xf>
    <xf numFmtId="44" fontId="1" fillId="0" borderId="56" xfId="2" applyFont="1" applyFill="1" applyBorder="1" applyAlignment="1" applyProtection="1">
      <alignment horizontal="center" vertical="center" wrapText="1"/>
      <protection locked="0"/>
    </xf>
    <xf numFmtId="44" fontId="1" fillId="0" borderId="57" xfId="2" applyFont="1" applyFill="1" applyBorder="1" applyAlignment="1" applyProtection="1">
      <alignment horizontal="center" vertical="center" wrapText="1"/>
      <protection locked="0"/>
    </xf>
    <xf numFmtId="44" fontId="1" fillId="0" borderId="59" xfId="2" applyFont="1" applyFill="1" applyBorder="1" applyAlignment="1" applyProtection="1">
      <alignment horizontal="center" vertical="center" wrapText="1"/>
      <protection locked="0"/>
    </xf>
    <xf numFmtId="164" fontId="1" fillId="0" borderId="62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62" xfId="2" applyNumberFormat="1" applyFont="1" applyFill="1" applyBorder="1" applyAlignment="1">
      <alignment vertical="center"/>
    </xf>
    <xf numFmtId="164" fontId="1" fillId="0" borderId="62" xfId="2" applyNumberFormat="1" applyFont="1" applyFill="1" applyBorder="1" applyAlignment="1">
      <alignment vertical="center" wrapText="1"/>
    </xf>
    <xf numFmtId="44" fontId="1" fillId="0" borderId="62" xfId="2" applyFont="1" applyFill="1" applyBorder="1" applyAlignment="1" applyProtection="1">
      <alignment vertical="center" wrapText="1"/>
      <protection locked="0"/>
    </xf>
    <xf numFmtId="44" fontId="1" fillId="0" borderId="62" xfId="2" applyFont="1" applyFill="1" applyBorder="1" applyAlignment="1" applyProtection="1">
      <alignment horizontal="center" vertical="center" wrapText="1"/>
      <protection locked="0"/>
    </xf>
    <xf numFmtId="44" fontId="1" fillId="0" borderId="63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Protection="1"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>
      <alignment horizontal="left" vertical="center" wrapText="1"/>
    </xf>
    <xf numFmtId="165" fontId="5" fillId="0" borderId="17" xfId="0" applyNumberFormat="1" applyFont="1" applyFill="1" applyBorder="1" applyAlignment="1">
      <alignment horizontal="center" vertical="center"/>
    </xf>
    <xf numFmtId="0" fontId="23" fillId="0" borderId="0" xfId="0" applyFont="1" applyFill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center" vertical="center" textRotation="90"/>
    </xf>
    <xf numFmtId="44" fontId="44" fillId="0" borderId="17" xfId="2" applyFont="1" applyFill="1" applyBorder="1" applyAlignment="1">
      <alignment vertical="center"/>
    </xf>
    <xf numFmtId="44" fontId="43" fillId="0" borderId="17" xfId="2" applyFont="1" applyFill="1" applyBorder="1" applyAlignment="1">
      <alignment horizontal="center" vertical="center"/>
    </xf>
    <xf numFmtId="44" fontId="44" fillId="0" borderId="17" xfId="2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>
      <alignment horizontal="center" vertical="center" textRotation="90"/>
    </xf>
    <xf numFmtId="44" fontId="44" fillId="0" borderId="17" xfId="2" applyFont="1" applyFill="1" applyBorder="1" applyAlignment="1">
      <alignment vertical="center" wrapText="1"/>
    </xf>
    <xf numFmtId="165" fontId="1" fillId="0" borderId="35" xfId="0" applyNumberFormat="1" applyFont="1" applyFill="1" applyBorder="1" applyAlignment="1">
      <alignment horizontal="center" vertical="center"/>
    </xf>
    <xf numFmtId="44" fontId="44" fillId="0" borderId="27" xfId="2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24" fillId="0" borderId="3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>
      <alignment horizontal="center" vertical="center" textRotation="90"/>
    </xf>
    <xf numFmtId="165" fontId="1" fillId="0" borderId="36" xfId="0" applyNumberFormat="1" applyFont="1" applyFill="1" applyBorder="1" applyAlignment="1">
      <alignment horizontal="center" vertical="center"/>
    </xf>
    <xf numFmtId="44" fontId="44" fillId="0" borderId="30" xfId="2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 applyProtection="1">
      <alignment vertical="center" wrapText="1"/>
      <protection locked="0"/>
    </xf>
    <xf numFmtId="44" fontId="44" fillId="0" borderId="27" xfId="2" applyFont="1" applyFill="1" applyBorder="1" applyAlignment="1">
      <alignment vertical="center" wrapText="1"/>
    </xf>
    <xf numFmtId="165" fontId="1" fillId="0" borderId="39" xfId="0" applyNumberFormat="1" applyFont="1" applyFill="1" applyBorder="1" applyAlignment="1">
      <alignment horizontal="center" vertical="center"/>
    </xf>
    <xf numFmtId="44" fontId="44" fillId="0" borderId="17" xfId="2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 applyProtection="1">
      <alignment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>
      <alignment horizontal="center" vertical="center" textRotation="90"/>
    </xf>
    <xf numFmtId="44" fontId="44" fillId="0" borderId="26" xfId="2" applyFont="1" applyFill="1" applyBorder="1" applyAlignment="1">
      <alignment vertical="center" wrapText="1"/>
    </xf>
    <xf numFmtId="165" fontId="1" fillId="0" borderId="40" xfId="0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44" fontId="44" fillId="0" borderId="30" xfId="2" applyFont="1" applyFill="1" applyBorder="1" applyAlignment="1">
      <alignment vertical="center" wrapText="1"/>
    </xf>
    <xf numFmtId="165" fontId="1" fillId="0" borderId="37" xfId="0" applyNumberFormat="1" applyFont="1" applyFill="1" applyBorder="1" applyAlignment="1">
      <alignment horizontal="center" vertical="center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0" xfId="0" applyFont="1" applyFill="1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28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/>
    </xf>
    <xf numFmtId="44" fontId="44" fillId="0" borderId="17" xfId="2" applyFont="1" applyFill="1" applyBorder="1" applyAlignment="1">
      <alignment vertical="center" wrapText="1"/>
    </xf>
    <xf numFmtId="165" fontId="1" fillId="0" borderId="17" xfId="0" applyNumberFormat="1" applyFont="1" applyFill="1" applyBorder="1" applyAlignment="1">
      <alignment horizontal="center" vertical="center"/>
    </xf>
    <xf numFmtId="44" fontId="20" fillId="0" borderId="32" xfId="2" applyFont="1" applyFill="1" applyBorder="1" applyAlignment="1">
      <alignment vertical="center" wrapText="1"/>
    </xf>
    <xf numFmtId="0" fontId="28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/>
    </xf>
    <xf numFmtId="165" fontId="1" fillId="0" borderId="17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44" fontId="43" fillId="0" borderId="4" xfId="2" applyFont="1" applyFill="1" applyBorder="1" applyAlignment="1">
      <alignment vertical="center"/>
    </xf>
    <xf numFmtId="165" fontId="1" fillId="0" borderId="17" xfId="0" applyNumberFormat="1" applyFont="1" applyFill="1" applyBorder="1" applyAlignment="1">
      <alignment horizontal="center" vertical="center" wrapText="1"/>
    </xf>
    <xf numFmtId="44" fontId="43" fillId="0" borderId="4" xfId="2" applyFont="1" applyFill="1" applyBorder="1" applyAlignment="1">
      <alignment horizontal="center" vertical="center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textRotation="90"/>
    </xf>
    <xf numFmtId="44" fontId="43" fillId="0" borderId="47" xfId="2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textRotation="90"/>
    </xf>
    <xf numFmtId="44" fontId="43" fillId="0" borderId="26" xfId="2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textRotation="90"/>
    </xf>
    <xf numFmtId="44" fontId="43" fillId="0" borderId="48" xfId="2" applyFont="1" applyFill="1" applyBorder="1" applyAlignment="1">
      <alignment horizontal="center" vertical="center"/>
    </xf>
    <xf numFmtId="44" fontId="20" fillId="0" borderId="50" xfId="2" applyFont="1" applyFill="1" applyBorder="1" applyAlignment="1">
      <alignment horizontal="center" vertical="center" wrapText="1"/>
    </xf>
    <xf numFmtId="44" fontId="20" fillId="0" borderId="51" xfId="2" applyFont="1" applyFill="1" applyBorder="1" applyAlignment="1">
      <alignment horizontal="center" vertical="center" wrapText="1"/>
    </xf>
    <xf numFmtId="44" fontId="20" fillId="0" borderId="52" xfId="2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44" fontId="20" fillId="0" borderId="52" xfId="2" applyFont="1" applyFill="1" applyBorder="1" applyAlignment="1">
      <alignment vertical="center" wrapText="1"/>
    </xf>
    <xf numFmtId="44" fontId="44" fillId="0" borderId="4" xfId="2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44" fontId="44" fillId="0" borderId="4" xfId="2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textRotation="91" wrapText="1"/>
    </xf>
    <xf numFmtId="44" fontId="43" fillId="0" borderId="4" xfId="2" applyFont="1" applyFill="1" applyBorder="1" applyAlignment="1">
      <alignment horizontal="center" vertical="center"/>
    </xf>
    <xf numFmtId="44" fontId="44" fillId="0" borderId="4" xfId="2" applyFont="1" applyFill="1" applyBorder="1" applyAlignment="1">
      <alignment vertical="center" wrapText="1"/>
    </xf>
    <xf numFmtId="0" fontId="31" fillId="0" borderId="32" xfId="0" applyFont="1" applyFill="1" applyBorder="1" applyAlignment="1">
      <alignment horizontal="center" vertical="center" wrapText="1"/>
    </xf>
    <xf numFmtId="44" fontId="44" fillId="0" borderId="31" xfId="2" applyFont="1" applyFill="1" applyBorder="1" applyAlignment="1">
      <alignment vertical="center" wrapText="1"/>
    </xf>
    <xf numFmtId="44" fontId="44" fillId="0" borderId="31" xfId="2" applyFont="1" applyFill="1" applyBorder="1" applyAlignment="1">
      <alignment horizontal="center" vertical="center" wrapText="1"/>
    </xf>
    <xf numFmtId="0" fontId="0" fillId="0" borderId="33" xfId="0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Fill="1" applyBorder="1" applyAlignment="1">
      <alignment horizontal="center" vertical="center" wrapText="1"/>
    </xf>
    <xf numFmtId="44" fontId="44" fillId="0" borderId="17" xfId="2" applyFont="1" applyFill="1" applyBorder="1" applyAlignment="1">
      <alignment horizontal="center" vertical="center" wrapText="1"/>
    </xf>
    <xf numFmtId="0" fontId="0" fillId="0" borderId="34" xfId="0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>
      <alignment horizontal="center" vertical="center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center" vertical="center"/>
    </xf>
    <xf numFmtId="44" fontId="20" fillId="0" borderId="17" xfId="2" applyFont="1" applyFill="1" applyBorder="1" applyAlignment="1">
      <alignment vertical="center"/>
    </xf>
    <xf numFmtId="44" fontId="20" fillId="0" borderId="17" xfId="2" applyFont="1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 wrapText="1"/>
    </xf>
    <xf numFmtId="0" fontId="0" fillId="0" borderId="53" xfId="0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>
      <alignment horizontal="center" vertical="center" wrapText="1"/>
    </xf>
    <xf numFmtId="0" fontId="0" fillId="0" borderId="34" xfId="0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center" wrapText="1"/>
      <protection locked="0"/>
    </xf>
    <xf numFmtId="0" fontId="3" fillId="0" borderId="17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 applyProtection="1">
      <alignment horizontal="center" vertical="center" wrapText="1"/>
      <protection locked="0"/>
    </xf>
    <xf numFmtId="44" fontId="45" fillId="0" borderId="17" xfId="2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right" vertical="center"/>
    </xf>
    <xf numFmtId="44" fontId="20" fillId="0" borderId="17" xfId="2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44" fontId="45" fillId="0" borderId="17" xfId="2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Protection="1">
      <protection locked="0"/>
    </xf>
    <xf numFmtId="0" fontId="1" fillId="0" borderId="24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textRotation="90"/>
    </xf>
    <xf numFmtId="44" fontId="45" fillId="0" borderId="24" xfId="2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right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3" fillId="0" borderId="56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left" vertical="center" wrapText="1"/>
    </xf>
    <xf numFmtId="0" fontId="0" fillId="0" borderId="56" xfId="0" applyFill="1" applyBorder="1" applyAlignment="1" applyProtection="1">
      <alignment horizontal="center" vertical="center" wrapText="1"/>
      <protection locked="0"/>
    </xf>
    <xf numFmtId="0" fontId="25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textRotation="90"/>
    </xf>
    <xf numFmtId="44" fontId="45" fillId="0" borderId="56" xfId="2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right" vertical="center"/>
    </xf>
    <xf numFmtId="44" fontId="20" fillId="0" borderId="56" xfId="2" applyFont="1" applyFill="1" applyBorder="1" applyAlignment="1">
      <alignment horizontal="center" vertical="center"/>
    </xf>
    <xf numFmtId="0" fontId="0" fillId="0" borderId="58" xfId="0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/>
    </xf>
    <xf numFmtId="44" fontId="45" fillId="0" borderId="4" xfId="2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44" fontId="20" fillId="0" borderId="4" xfId="2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25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textRotation="90"/>
    </xf>
    <xf numFmtId="44" fontId="45" fillId="0" borderId="24" xfId="2" applyFont="1" applyFill="1" applyBorder="1" applyAlignment="1">
      <alignment vertical="center" wrapText="1"/>
    </xf>
    <xf numFmtId="44" fontId="20" fillId="0" borderId="24" xfId="2" applyFont="1" applyFill="1" applyBorder="1" applyAlignment="1">
      <alignment horizontal="center" vertical="center"/>
    </xf>
    <xf numFmtId="0" fontId="0" fillId="0" borderId="60" xfId="0" applyFill="1" applyBorder="1" applyAlignment="1" applyProtection="1">
      <alignment horizontal="center" vertical="center"/>
      <protection locked="0"/>
    </xf>
    <xf numFmtId="0" fontId="30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0" fillId="0" borderId="56" xfId="0" applyFill="1" applyBorder="1" applyAlignment="1" applyProtection="1">
      <alignment horizontal="center" vertical="center" wrapText="1"/>
      <protection locked="0"/>
    </xf>
    <xf numFmtId="0" fontId="25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textRotation="90"/>
    </xf>
    <xf numFmtId="0" fontId="0" fillId="0" borderId="64" xfId="0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textRotation="90"/>
    </xf>
    <xf numFmtId="44" fontId="20" fillId="0" borderId="4" xfId="2" applyFont="1" applyFill="1" applyBorder="1" applyAlignment="1" applyProtection="1">
      <alignment vertical="center"/>
      <protection locked="0"/>
    </xf>
    <xf numFmtId="14" fontId="0" fillId="0" borderId="4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61" xfId="0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0" fillId="0" borderId="62" xfId="0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horizontal="center" vertical="center" wrapText="1"/>
      <protection locked="0"/>
    </xf>
    <xf numFmtId="0" fontId="25" fillId="0" borderId="62" xfId="0" applyFont="1" applyFill="1" applyBorder="1" applyAlignment="1">
      <alignment horizontal="center" vertical="center" wrapText="1"/>
    </xf>
    <xf numFmtId="0" fontId="0" fillId="0" borderId="62" xfId="0" applyFill="1" applyBorder="1" applyAlignment="1" applyProtection="1">
      <alignment horizontal="center" vertical="center"/>
      <protection locked="0"/>
    </xf>
    <xf numFmtId="0" fontId="1" fillId="0" borderId="62" xfId="0" applyFont="1" applyFill="1" applyBorder="1" applyAlignment="1">
      <alignment horizontal="center" vertical="center" textRotation="90"/>
    </xf>
    <xf numFmtId="44" fontId="20" fillId="0" borderId="62" xfId="2" applyFont="1" applyFill="1" applyBorder="1" applyAlignment="1" applyProtection="1">
      <alignment vertical="center"/>
      <protection locked="0"/>
    </xf>
    <xf numFmtId="14" fontId="0" fillId="0" borderId="62" xfId="0" applyNumberFormat="1" applyFill="1" applyBorder="1" applyAlignment="1" applyProtection="1">
      <alignment vertical="center"/>
      <protection locked="0"/>
    </xf>
    <xf numFmtId="14" fontId="0" fillId="0" borderId="62" xfId="0" applyNumberFormat="1" applyFill="1" applyBorder="1" applyProtection="1"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right" vertical="center"/>
      <protection locked="0"/>
    </xf>
    <xf numFmtId="44" fontId="45" fillId="0" borderId="62" xfId="2" applyFont="1" applyFill="1" applyBorder="1" applyAlignment="1">
      <alignment vertical="center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textRotation="90"/>
    </xf>
    <xf numFmtId="44" fontId="45" fillId="0" borderId="19" xfId="2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right" vertical="center"/>
    </xf>
    <xf numFmtId="0" fontId="32" fillId="0" borderId="0" xfId="0" applyFont="1" applyFill="1" applyProtection="1">
      <protection locked="0"/>
    </xf>
    <xf numFmtId="0" fontId="32" fillId="0" borderId="21" xfId="0" applyFont="1" applyFill="1" applyBorder="1" applyAlignment="1" applyProtection="1">
      <alignment horizontal="center" vertical="center"/>
      <protection locked="0"/>
    </xf>
    <xf numFmtId="0" fontId="29" fillId="0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44" fontId="46" fillId="0" borderId="17" xfId="2" applyFont="1" applyFill="1" applyBorder="1" applyAlignment="1">
      <alignment horizontal="right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32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44" fontId="46" fillId="0" borderId="17" xfId="2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5" fillId="0" borderId="17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1" fillId="0" borderId="0" xfId="0" applyFont="1" applyFill="1" applyProtection="1">
      <protection locked="0"/>
    </xf>
    <xf numFmtId="0" fontId="32" fillId="0" borderId="17" xfId="0" applyFont="1" applyFill="1" applyBorder="1" applyAlignment="1">
      <alignment horizontal="center" vertical="center"/>
    </xf>
    <xf numFmtId="44" fontId="47" fillId="0" borderId="17" xfId="0" applyNumberFormat="1" applyFont="1" applyFill="1" applyBorder="1" applyAlignment="1">
      <alignment vertical="center"/>
    </xf>
    <xf numFmtId="0" fontId="32" fillId="0" borderId="23" xfId="0" applyFont="1" applyFill="1" applyBorder="1" applyAlignment="1" applyProtection="1">
      <alignment horizontal="center" vertical="center"/>
      <protection locked="0"/>
    </xf>
    <xf numFmtId="0" fontId="29" fillId="0" borderId="24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vertical="center" wrapText="1"/>
    </xf>
    <xf numFmtId="0" fontId="32" fillId="0" borderId="24" xfId="0" applyFont="1" applyFill="1" applyBorder="1" applyAlignment="1" applyProtection="1">
      <alignment horizontal="center" vertical="center" wrapText="1"/>
      <protection locked="0"/>
    </xf>
    <xf numFmtId="0" fontId="34" fillId="0" borderId="24" xfId="0" applyFont="1" applyFill="1" applyBorder="1" applyAlignment="1">
      <alignment horizontal="center" vertical="center" wrapText="1"/>
    </xf>
    <xf numFmtId="0" fontId="32" fillId="0" borderId="65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32" fillId="0" borderId="56" xfId="0" applyFont="1" applyFill="1" applyBorder="1" applyAlignment="1" applyProtection="1">
      <alignment horizontal="center" vertical="center" wrapText="1"/>
      <protection locked="0"/>
    </xf>
    <xf numFmtId="0" fontId="3" fillId="0" borderId="6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61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left" vertical="center" wrapText="1"/>
    </xf>
    <xf numFmtId="0" fontId="32" fillId="0" borderId="62" xfId="0" applyFont="1" applyFill="1" applyBorder="1" applyAlignment="1" applyProtection="1">
      <alignment horizontal="center" vertical="center" wrapText="1"/>
      <protection locked="0"/>
    </xf>
    <xf numFmtId="44" fontId="45" fillId="0" borderId="62" xfId="2" applyFont="1" applyFill="1" applyBorder="1" applyAlignment="1">
      <alignment vertical="center" wrapText="1"/>
    </xf>
    <xf numFmtId="0" fontId="3" fillId="0" borderId="62" xfId="0" applyFont="1" applyFill="1" applyBorder="1" applyAlignment="1">
      <alignment horizontal="right" vertical="center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4" fontId="14" fillId="0" borderId="4" xfId="2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textRotation="90" wrapText="1"/>
    </xf>
    <xf numFmtId="44" fontId="43" fillId="0" borderId="4" xfId="2" applyFont="1" applyFill="1" applyBorder="1" applyAlignment="1">
      <alignment vertical="center"/>
    </xf>
    <xf numFmtId="164" fontId="13" fillId="0" borderId="4" xfId="2" applyNumberFormat="1" applyFont="1" applyFill="1" applyBorder="1" applyAlignment="1">
      <alignment vertical="center"/>
    </xf>
    <xf numFmtId="164" fontId="13" fillId="0" borderId="4" xfId="2" applyNumberFormat="1" applyFont="1" applyFill="1" applyBorder="1" applyAlignment="1">
      <alignment horizontal="center" vertical="center"/>
    </xf>
    <xf numFmtId="44" fontId="5" fillId="0" borderId="4" xfId="2" applyFont="1" applyFill="1" applyBorder="1" applyAlignment="1" applyProtection="1">
      <alignment horizontal="center" vertical="center" wrapText="1"/>
      <protection locked="0"/>
    </xf>
    <xf numFmtId="165" fontId="5" fillId="0" borderId="4" xfId="0" applyNumberFormat="1" applyFont="1" applyFill="1" applyBorder="1" applyAlignment="1">
      <alignment horizontal="center" vertical="center"/>
    </xf>
    <xf numFmtId="43" fontId="31" fillId="0" borderId="4" xfId="1" applyFont="1" applyFill="1" applyBorder="1" applyAlignment="1">
      <alignment horizontal="center" vertical="center" wrapText="1"/>
    </xf>
    <xf numFmtId="9" fontId="5" fillId="0" borderId="4" xfId="1" applyNumberFormat="1" applyFont="1" applyFill="1" applyBorder="1" applyAlignment="1" applyProtection="1">
      <alignment horizontal="center" vertical="center"/>
      <protection locked="0"/>
    </xf>
    <xf numFmtId="44" fontId="13" fillId="0" borderId="4" xfId="2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/>
    </xf>
    <xf numFmtId="44" fontId="20" fillId="0" borderId="4" xfId="2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44" fontId="14" fillId="0" borderId="56" xfId="2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13" fillId="0" borderId="56" xfId="0" applyFont="1" applyFill="1" applyBorder="1" applyAlignment="1">
      <alignment horizontal="center" vertical="center" textRotation="90" wrapText="1"/>
    </xf>
    <xf numFmtId="44" fontId="43" fillId="0" borderId="56" xfId="2" applyFont="1" applyFill="1" applyBorder="1" applyAlignment="1">
      <alignment vertical="center"/>
    </xf>
    <xf numFmtId="164" fontId="13" fillId="0" borderId="56" xfId="2" applyNumberFormat="1" applyFont="1" applyFill="1" applyBorder="1" applyAlignment="1">
      <alignment vertical="center"/>
    </xf>
    <xf numFmtId="164" fontId="13" fillId="0" borderId="56" xfId="2" applyNumberFormat="1" applyFont="1" applyFill="1" applyBorder="1" applyAlignment="1">
      <alignment horizontal="center" vertical="center"/>
    </xf>
    <xf numFmtId="44" fontId="5" fillId="0" borderId="56" xfId="2" applyFont="1" applyFill="1" applyBorder="1" applyAlignment="1" applyProtection="1">
      <alignment horizontal="center" vertical="center" wrapText="1"/>
      <protection locked="0"/>
    </xf>
    <xf numFmtId="165" fontId="5" fillId="0" borderId="56" xfId="0" applyNumberFormat="1" applyFont="1" applyFill="1" applyBorder="1" applyAlignment="1">
      <alignment horizontal="center" vertical="center"/>
    </xf>
    <xf numFmtId="43" fontId="31" fillId="0" borderId="56" xfId="1" applyFont="1" applyFill="1" applyBorder="1" applyAlignment="1">
      <alignment horizontal="center" vertical="center" wrapText="1"/>
    </xf>
    <xf numFmtId="9" fontId="5" fillId="0" borderId="56" xfId="1" applyNumberFormat="1" applyFont="1" applyFill="1" applyBorder="1" applyAlignment="1" applyProtection="1">
      <alignment horizontal="center" vertical="center"/>
      <protection locked="0"/>
    </xf>
    <xf numFmtId="44" fontId="43" fillId="0" borderId="56" xfId="2" applyFont="1" applyFill="1" applyBorder="1" applyAlignment="1">
      <alignment horizontal="center" vertical="center"/>
    </xf>
    <xf numFmtId="44" fontId="13" fillId="0" borderId="56" xfId="2" applyFont="1" applyFill="1" applyBorder="1" applyAlignment="1" applyProtection="1">
      <alignment horizontal="center" vertical="center" wrapText="1"/>
      <protection locked="0"/>
    </xf>
    <xf numFmtId="0" fontId="23" fillId="0" borderId="57" xfId="0" applyFont="1" applyFill="1" applyBorder="1" applyProtection="1">
      <protection locked="0"/>
    </xf>
    <xf numFmtId="0" fontId="5" fillId="0" borderId="64" xfId="0" applyFont="1" applyFill="1" applyBorder="1" applyAlignment="1" applyProtection="1">
      <alignment horizontal="center" vertical="center" wrapText="1"/>
      <protection locked="0"/>
    </xf>
    <xf numFmtId="4" fontId="23" fillId="0" borderId="59" xfId="0" applyNumberFormat="1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/>
    </xf>
    <xf numFmtId="0" fontId="23" fillId="0" borderId="59" xfId="0" applyFont="1" applyFill="1" applyBorder="1" applyProtection="1">
      <protection locked="0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wrapText="1"/>
    </xf>
    <xf numFmtId="44" fontId="19" fillId="0" borderId="62" xfId="2" applyFont="1" applyFill="1" applyBorder="1" applyAlignment="1">
      <alignment horizontal="center" vertical="center"/>
    </xf>
    <xf numFmtId="49" fontId="5" fillId="0" borderId="62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textRotation="90"/>
    </xf>
    <xf numFmtId="164" fontId="5" fillId="0" borderId="62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62" xfId="2" applyFont="1" applyFill="1" applyBorder="1" applyAlignment="1">
      <alignment vertical="center"/>
    </xf>
    <xf numFmtId="164" fontId="5" fillId="0" borderId="62" xfId="2" applyNumberFormat="1" applyFont="1" applyFill="1" applyBorder="1" applyAlignment="1">
      <alignment vertical="center"/>
    </xf>
    <xf numFmtId="164" fontId="5" fillId="0" borderId="62" xfId="2" applyNumberFormat="1" applyFont="1" applyFill="1" applyBorder="1" applyAlignment="1">
      <alignment horizontal="center" vertical="center" wrapText="1"/>
    </xf>
    <xf numFmtId="44" fontId="5" fillId="0" borderId="62" xfId="2" applyFont="1" applyFill="1" applyBorder="1" applyAlignment="1" applyProtection="1">
      <alignment horizontal="center" vertical="center" wrapText="1"/>
      <protection locked="0"/>
    </xf>
    <xf numFmtId="165" fontId="5" fillId="0" borderId="62" xfId="0" applyNumberFormat="1" applyFont="1" applyFill="1" applyBorder="1" applyAlignment="1">
      <alignment horizontal="center" vertical="center"/>
    </xf>
    <xf numFmtId="43" fontId="5" fillId="0" borderId="62" xfId="1" applyFont="1" applyFill="1" applyBorder="1" applyAlignment="1">
      <alignment vertical="center"/>
    </xf>
    <xf numFmtId="9" fontId="5" fillId="0" borderId="62" xfId="1" applyNumberFormat="1" applyFont="1" applyFill="1" applyBorder="1" applyAlignment="1" applyProtection="1">
      <alignment horizontal="center" vertical="center"/>
      <protection locked="0"/>
    </xf>
    <xf numFmtId="44" fontId="43" fillId="0" borderId="62" xfId="2" applyFont="1" applyFill="1" applyBorder="1" applyAlignment="1">
      <alignment horizontal="center" vertical="center"/>
    </xf>
    <xf numFmtId="44" fontId="13" fillId="0" borderId="62" xfId="2" applyFont="1" applyFill="1" applyBorder="1" applyAlignment="1" applyProtection="1">
      <alignment horizontal="center" vertical="center" wrapText="1"/>
      <protection locked="0"/>
    </xf>
    <xf numFmtId="0" fontId="23" fillId="0" borderId="63" xfId="0" applyFont="1" applyFill="1" applyBorder="1" applyProtection="1">
      <protection locked="0"/>
    </xf>
  </cellXfs>
  <cellStyles count="7">
    <cellStyle name="Millares" xfId="1" builtinId="3"/>
    <cellStyle name="Moneda" xfId="2" builtinId="4"/>
    <cellStyle name="Moneda 2" xfId="3" xr:uid="{00000000-0005-0000-0000-000002000000}"/>
    <cellStyle name="Moneda 2 2" xfId="4" xr:uid="{00000000-0005-0000-0000-000003000000}"/>
    <cellStyle name="Moneda 4" xfId="5" xr:uid="{00000000-0005-0000-0000-000004000000}"/>
    <cellStyle name="Moneda 4 2" xfId="6" xr:uid="{00000000-0005-0000-0000-000005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140375</xdr:colOff>
      <xdr:row>3</xdr:row>
      <xdr:rowOff>1204725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938025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X161"/>
  <sheetViews>
    <sheetView tabSelected="1" topLeftCell="B151" zoomScale="60" zoomScaleNormal="60" workbookViewId="0">
      <pane xSplit="1" topLeftCell="E1" activePane="topRight" state="frozen"/>
      <selection activeCell="B1" sqref="B1"/>
      <selection pane="topRight" activeCell="AA10" sqref="AA10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85" customWidth="1"/>
    <col min="15" max="15" width="19.5703125" style="54" customWidth="1"/>
    <col min="16" max="16" width="19.140625" style="2" customWidth="1"/>
    <col min="17" max="17" width="25" style="11" customWidth="1"/>
    <col min="18" max="18" width="10" style="2" customWidth="1"/>
    <col min="19" max="19" width="26" style="28" customWidth="1"/>
    <col min="20" max="20" width="21.42578125" style="11" customWidth="1"/>
    <col min="21" max="21" width="28.140625" style="14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109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"/>
    </row>
    <row r="2" spans="1:24" ht="11.45" customHeight="1" x14ac:dyDescent="0.2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4"/>
      <c r="X2" s="1"/>
    </row>
    <row r="3" spans="1:24" ht="11.45" customHeight="1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4"/>
      <c r="X3" s="1"/>
    </row>
    <row r="4" spans="1:24" ht="103.5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4"/>
      <c r="X4" s="1"/>
    </row>
    <row r="5" spans="1:24" ht="21" thickBot="1" x14ac:dyDescent="0.3">
      <c r="A5" s="115" t="s">
        <v>26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3"/>
    </row>
    <row r="6" spans="1:24" ht="15" customHeight="1" x14ac:dyDescent="0.3">
      <c r="A6" s="29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84"/>
      <c r="O6" s="64"/>
      <c r="P6" s="4"/>
      <c r="Q6" s="10"/>
      <c r="R6" s="4"/>
      <c r="S6" s="26"/>
      <c r="T6" s="10"/>
      <c r="U6" s="83"/>
      <c r="V6" s="130" t="s">
        <v>0</v>
      </c>
      <c r="W6" s="134" t="s">
        <v>1</v>
      </c>
      <c r="X6" s="5"/>
    </row>
    <row r="7" spans="1:24" ht="28.5" customHeight="1" thickBot="1" x14ac:dyDescent="0.35">
      <c r="A7" s="29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84"/>
      <c r="O7" s="64"/>
      <c r="P7" s="4"/>
      <c r="Q7" s="10"/>
      <c r="R7" s="4"/>
      <c r="S7" s="26"/>
      <c r="T7" s="10"/>
      <c r="U7" s="83"/>
      <c r="V7" s="131"/>
      <c r="W7" s="135"/>
      <c r="X7" s="6"/>
    </row>
    <row r="8" spans="1:24" ht="5.25" customHeight="1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4" ht="9" customHeight="1" thickBot="1" x14ac:dyDescent="0.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3"/>
    </row>
    <row r="10" spans="1:24" s="6" customFormat="1" ht="22.5" customHeight="1" x14ac:dyDescent="0.25">
      <c r="A10" s="141" t="s">
        <v>4</v>
      </c>
      <c r="B10" s="124" t="s">
        <v>2</v>
      </c>
      <c r="C10" s="124" t="s">
        <v>5</v>
      </c>
      <c r="D10" s="126" t="s">
        <v>6</v>
      </c>
      <c r="E10" s="145" t="s">
        <v>7</v>
      </c>
      <c r="F10" s="124" t="s">
        <v>8</v>
      </c>
      <c r="G10" s="124" t="s">
        <v>9</v>
      </c>
      <c r="H10" s="124" t="s">
        <v>10</v>
      </c>
      <c r="I10" s="124" t="s">
        <v>11</v>
      </c>
      <c r="J10" s="124" t="s">
        <v>12</v>
      </c>
      <c r="K10" s="124" t="s">
        <v>13</v>
      </c>
      <c r="L10" s="124" t="s">
        <v>14</v>
      </c>
      <c r="M10" s="124" t="s">
        <v>15</v>
      </c>
      <c r="N10" s="128" t="s">
        <v>16</v>
      </c>
      <c r="O10" s="139" t="s">
        <v>17</v>
      </c>
      <c r="P10" s="124" t="s">
        <v>18</v>
      </c>
      <c r="Q10" s="124" t="s">
        <v>19</v>
      </c>
      <c r="R10" s="124" t="s">
        <v>20</v>
      </c>
      <c r="S10" s="143" t="s">
        <v>21</v>
      </c>
      <c r="T10" s="124" t="s">
        <v>22</v>
      </c>
      <c r="U10" s="124"/>
      <c r="V10" s="124" t="s">
        <v>24</v>
      </c>
      <c r="W10" s="132" t="s">
        <v>25</v>
      </c>
      <c r="X10" s="7"/>
    </row>
    <row r="11" spans="1:24" s="6" customFormat="1" ht="51" customHeight="1" thickBot="1" x14ac:dyDescent="0.3">
      <c r="A11" s="142"/>
      <c r="B11" s="125"/>
      <c r="C11" s="125"/>
      <c r="D11" s="127"/>
      <c r="E11" s="146"/>
      <c r="F11" s="125"/>
      <c r="G11" s="125"/>
      <c r="H11" s="125"/>
      <c r="I11" s="125"/>
      <c r="J11" s="125"/>
      <c r="K11" s="125"/>
      <c r="L11" s="125"/>
      <c r="M11" s="125"/>
      <c r="N11" s="129"/>
      <c r="O11" s="140"/>
      <c r="P11" s="125"/>
      <c r="Q11" s="125"/>
      <c r="R11" s="125"/>
      <c r="S11" s="144"/>
      <c r="T11" s="12" t="s">
        <v>23</v>
      </c>
      <c r="U11" s="82" t="s">
        <v>3</v>
      </c>
      <c r="V11" s="125"/>
      <c r="W11" s="133"/>
      <c r="X11" s="7"/>
    </row>
    <row r="12" spans="1:24" s="9" customFormat="1" ht="61.5" customHeight="1" thickBot="1" x14ac:dyDescent="0.3">
      <c r="A12" s="136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8"/>
    </row>
    <row r="13" spans="1:24" s="211" customFormat="1" ht="141" customHeight="1" x14ac:dyDescent="0.2">
      <c r="A13" s="484">
        <v>1</v>
      </c>
      <c r="B13" s="514" t="s">
        <v>27</v>
      </c>
      <c r="C13" s="515" t="s">
        <v>32</v>
      </c>
      <c r="D13" s="516" t="s">
        <v>41</v>
      </c>
      <c r="E13" s="517">
        <v>5201</v>
      </c>
      <c r="F13" s="518" t="s">
        <v>42</v>
      </c>
      <c r="G13" s="515" t="s">
        <v>39</v>
      </c>
      <c r="H13" s="515" t="s">
        <v>34</v>
      </c>
      <c r="I13" s="519" t="s">
        <v>33</v>
      </c>
      <c r="J13" s="520" t="s">
        <v>32</v>
      </c>
      <c r="K13" s="519" t="s">
        <v>33</v>
      </c>
      <c r="L13" s="521">
        <v>33284</v>
      </c>
      <c r="M13" s="184" t="s">
        <v>30</v>
      </c>
      <c r="N13" s="522">
        <v>11153027.869999999</v>
      </c>
      <c r="O13" s="523">
        <v>45670</v>
      </c>
      <c r="P13" s="524">
        <v>45754</v>
      </c>
      <c r="Q13" s="525">
        <f>N13/S13</f>
        <v>1920.1813725827778</v>
      </c>
      <c r="R13" s="526" t="s">
        <v>31</v>
      </c>
      <c r="S13" s="527">
        <v>5808.32</v>
      </c>
      <c r="T13" s="528">
        <f>U13*100%/N13</f>
        <v>1</v>
      </c>
      <c r="U13" s="529">
        <v>11153027.869999999</v>
      </c>
      <c r="V13" s="530" t="s">
        <v>43</v>
      </c>
      <c r="W13" s="530" t="s">
        <v>44</v>
      </c>
      <c r="X13" s="531"/>
    </row>
    <row r="14" spans="1:24" s="215" customFormat="1" ht="75.95" customHeight="1" thickBot="1" x14ac:dyDescent="0.3">
      <c r="A14" s="485">
        <v>2</v>
      </c>
      <c r="B14" s="532"/>
      <c r="C14" s="488"/>
      <c r="D14" s="489"/>
      <c r="E14" s="490"/>
      <c r="F14" s="503" t="s">
        <v>45</v>
      </c>
      <c r="G14" s="488"/>
      <c r="H14" s="488"/>
      <c r="I14" s="492"/>
      <c r="J14" s="493"/>
      <c r="K14" s="492"/>
      <c r="L14" s="494"/>
      <c r="M14" s="185"/>
      <c r="N14" s="495"/>
      <c r="O14" s="496"/>
      <c r="P14" s="497"/>
      <c r="Q14" s="498"/>
      <c r="R14" s="499" t="s">
        <v>31</v>
      </c>
      <c r="S14" s="500">
        <v>1752.1</v>
      </c>
      <c r="T14" s="501"/>
      <c r="U14" s="310"/>
      <c r="V14" s="502"/>
      <c r="W14" s="502"/>
      <c r="X14" s="533"/>
    </row>
    <row r="15" spans="1:24" s="211" customFormat="1" ht="104.25" customHeight="1" x14ac:dyDescent="0.2">
      <c r="A15" s="484">
        <v>3</v>
      </c>
      <c r="B15" s="534" t="s">
        <v>27</v>
      </c>
      <c r="C15" s="504" t="s">
        <v>32</v>
      </c>
      <c r="D15" s="505" t="s">
        <v>46</v>
      </c>
      <c r="E15" s="506" t="s">
        <v>47</v>
      </c>
      <c r="F15" s="491" t="s">
        <v>48</v>
      </c>
      <c r="G15" s="488" t="s">
        <v>55</v>
      </c>
      <c r="H15" s="488" t="s">
        <v>34</v>
      </c>
      <c r="I15" s="507" t="s">
        <v>33</v>
      </c>
      <c r="J15" s="504" t="s">
        <v>32</v>
      </c>
      <c r="K15" s="507" t="s">
        <v>33</v>
      </c>
      <c r="L15" s="508">
        <v>33284</v>
      </c>
      <c r="M15" s="185" t="s">
        <v>30</v>
      </c>
      <c r="N15" s="509">
        <v>3422491.26</v>
      </c>
      <c r="O15" s="510">
        <v>45670</v>
      </c>
      <c r="P15" s="511">
        <v>45754</v>
      </c>
      <c r="Q15" s="498">
        <f>N15/S15</f>
        <v>4118.9674694010182</v>
      </c>
      <c r="R15" s="512" t="s">
        <v>35</v>
      </c>
      <c r="S15" s="513">
        <v>830.91</v>
      </c>
      <c r="T15" s="501">
        <f>U15*100%/N15</f>
        <v>1.000000026296634</v>
      </c>
      <c r="U15" s="310">
        <v>3422491.35</v>
      </c>
      <c r="V15" s="502" t="s">
        <v>43</v>
      </c>
      <c r="W15" s="502" t="s">
        <v>44</v>
      </c>
      <c r="X15" s="535"/>
    </row>
    <row r="16" spans="1:24" s="211" customFormat="1" ht="75.95" customHeight="1" thickBot="1" x14ac:dyDescent="0.25">
      <c r="A16" s="485">
        <v>4</v>
      </c>
      <c r="B16" s="536"/>
      <c r="C16" s="537"/>
      <c r="D16" s="538"/>
      <c r="E16" s="539"/>
      <c r="F16" s="540" t="s">
        <v>49</v>
      </c>
      <c r="G16" s="541"/>
      <c r="H16" s="541"/>
      <c r="I16" s="542"/>
      <c r="J16" s="537"/>
      <c r="K16" s="542"/>
      <c r="L16" s="543"/>
      <c r="M16" s="544"/>
      <c r="N16" s="545"/>
      <c r="O16" s="546"/>
      <c r="P16" s="547"/>
      <c r="Q16" s="548"/>
      <c r="R16" s="549"/>
      <c r="S16" s="550">
        <v>890.2</v>
      </c>
      <c r="T16" s="551"/>
      <c r="U16" s="552"/>
      <c r="V16" s="553"/>
      <c r="W16" s="553"/>
      <c r="X16" s="554"/>
    </row>
    <row r="17" spans="1:23" s="15" customFormat="1" ht="51.75" customHeight="1" x14ac:dyDescent="0.2">
      <c r="A17" s="147" t="s">
        <v>65</v>
      </c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7"/>
    </row>
    <row r="18" spans="1:23" s="211" customFormat="1" ht="107.25" customHeight="1" x14ac:dyDescent="0.2">
      <c r="A18" s="220">
        <v>5</v>
      </c>
      <c r="B18" s="221" t="s">
        <v>54</v>
      </c>
      <c r="C18" s="222" t="s">
        <v>32</v>
      </c>
      <c r="D18" s="223" t="s">
        <v>63</v>
      </c>
      <c r="E18" s="224" t="s">
        <v>52</v>
      </c>
      <c r="F18" s="218" t="s">
        <v>50</v>
      </c>
      <c r="G18" s="225" t="s">
        <v>56</v>
      </c>
      <c r="H18" s="225" t="s">
        <v>36</v>
      </c>
      <c r="I18" s="223" t="s">
        <v>58</v>
      </c>
      <c r="J18" s="222" t="s">
        <v>32</v>
      </c>
      <c r="K18" s="223" t="s">
        <v>58</v>
      </c>
      <c r="L18" s="226">
        <v>3017</v>
      </c>
      <c r="M18" s="16" t="s">
        <v>30</v>
      </c>
      <c r="N18" s="227">
        <v>2230158.88</v>
      </c>
      <c r="O18" s="61">
        <v>45670</v>
      </c>
      <c r="P18" s="23">
        <v>45685</v>
      </c>
      <c r="Q18" s="18">
        <f>N18/S18</f>
        <v>134.42644263051997</v>
      </c>
      <c r="R18" s="214" t="s">
        <v>31</v>
      </c>
      <c r="S18" s="36">
        <v>16590.18</v>
      </c>
      <c r="T18" s="17">
        <f t="shared" ref="T18:T19" si="0">U18*100%/N18</f>
        <v>1</v>
      </c>
      <c r="U18" s="228">
        <v>2230158.88</v>
      </c>
      <c r="V18" s="24" t="s">
        <v>59</v>
      </c>
      <c r="W18" s="25" t="s">
        <v>60</v>
      </c>
    </row>
    <row r="19" spans="1:23" s="211" customFormat="1" ht="94.5" customHeight="1" x14ac:dyDescent="0.2">
      <c r="A19" s="220">
        <v>6</v>
      </c>
      <c r="B19" s="221" t="s">
        <v>54</v>
      </c>
      <c r="C19" s="222" t="s">
        <v>32</v>
      </c>
      <c r="D19" s="223" t="s">
        <v>64</v>
      </c>
      <c r="E19" s="224" t="s">
        <v>53</v>
      </c>
      <c r="F19" s="218" t="s">
        <v>51</v>
      </c>
      <c r="G19" s="225" t="s">
        <v>29</v>
      </c>
      <c r="H19" s="225" t="s">
        <v>57</v>
      </c>
      <c r="I19" s="223" t="s">
        <v>38</v>
      </c>
      <c r="J19" s="222" t="s">
        <v>28</v>
      </c>
      <c r="K19" s="223" t="s">
        <v>38</v>
      </c>
      <c r="L19" s="226">
        <v>7140</v>
      </c>
      <c r="M19" s="16" t="s">
        <v>30</v>
      </c>
      <c r="N19" s="227">
        <v>1184087.5</v>
      </c>
      <c r="O19" s="61">
        <v>45670</v>
      </c>
      <c r="P19" s="23">
        <v>45731</v>
      </c>
      <c r="Q19" s="18">
        <f>N19/S19</f>
        <v>490.79516204576822</v>
      </c>
      <c r="R19" s="214" t="s">
        <v>31</v>
      </c>
      <c r="S19" s="36">
        <v>2412.59</v>
      </c>
      <c r="T19" s="17">
        <f t="shared" si="0"/>
        <v>1</v>
      </c>
      <c r="U19" s="229">
        <v>1184087.5</v>
      </c>
      <c r="V19" s="24" t="s">
        <v>61</v>
      </c>
      <c r="W19" s="25" t="s">
        <v>62</v>
      </c>
    </row>
    <row r="20" spans="1:23" s="15" customFormat="1" ht="51.75" customHeight="1" x14ac:dyDescent="0.2">
      <c r="A20" s="147" t="s">
        <v>66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</row>
    <row r="21" spans="1:23" s="240" customFormat="1" ht="129.75" customHeight="1" x14ac:dyDescent="0.25">
      <c r="A21" s="230">
        <v>7</v>
      </c>
      <c r="B21" s="231" t="s">
        <v>135</v>
      </c>
      <c r="C21" s="232" t="s">
        <v>32</v>
      </c>
      <c r="D21" s="233" t="s">
        <v>68</v>
      </c>
      <c r="E21" s="234">
        <v>5205</v>
      </c>
      <c r="F21" s="218" t="s">
        <v>67</v>
      </c>
      <c r="G21" s="235" t="s">
        <v>29</v>
      </c>
      <c r="H21" s="235" t="s">
        <v>36</v>
      </c>
      <c r="I21" s="233" t="s">
        <v>38</v>
      </c>
      <c r="J21" s="232" t="s">
        <v>28</v>
      </c>
      <c r="K21" s="233" t="s">
        <v>38</v>
      </c>
      <c r="L21" s="236">
        <v>33284</v>
      </c>
      <c r="M21" s="166" t="s">
        <v>30</v>
      </c>
      <c r="N21" s="237">
        <v>1206866.3899999999</v>
      </c>
      <c r="O21" s="34">
        <v>45677</v>
      </c>
      <c r="P21" s="21">
        <v>45696</v>
      </c>
      <c r="Q21" s="18">
        <f>N21/S21</f>
        <v>121.90261761066638</v>
      </c>
      <c r="R21" s="238" t="s">
        <v>31</v>
      </c>
      <c r="S21" s="37">
        <v>9900.25</v>
      </c>
      <c r="T21" s="93">
        <v>1</v>
      </c>
      <c r="U21" s="239">
        <v>1426593.81</v>
      </c>
      <c r="V21" s="153" t="s">
        <v>69</v>
      </c>
      <c r="W21" s="156" t="s">
        <v>70</v>
      </c>
    </row>
    <row r="22" spans="1:23" s="240" customFormat="1" ht="119.25" customHeight="1" x14ac:dyDescent="0.25">
      <c r="A22" s="241">
        <v>8</v>
      </c>
      <c r="B22" s="242"/>
      <c r="C22" s="243"/>
      <c r="D22" s="244"/>
      <c r="E22" s="245"/>
      <c r="F22" s="218" t="s">
        <v>269</v>
      </c>
      <c r="G22" s="246"/>
      <c r="H22" s="246"/>
      <c r="I22" s="244"/>
      <c r="J22" s="243"/>
      <c r="K22" s="244"/>
      <c r="L22" s="247"/>
      <c r="M22" s="168"/>
      <c r="N22" s="237">
        <v>219727.42</v>
      </c>
      <c r="O22" s="34"/>
      <c r="P22" s="21"/>
      <c r="Q22" s="18">
        <f>N22/S22</f>
        <v>239.22679615455803</v>
      </c>
      <c r="R22" s="248"/>
      <c r="S22" s="37">
        <v>918.49</v>
      </c>
      <c r="T22" s="94"/>
      <c r="U22" s="249"/>
      <c r="V22" s="155"/>
      <c r="W22" s="158"/>
    </row>
    <row r="23" spans="1:23" s="15" customFormat="1" ht="51.75" customHeight="1" x14ac:dyDescent="0.2">
      <c r="A23" s="147" t="s">
        <v>72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9"/>
    </row>
    <row r="24" spans="1:23" s="240" customFormat="1" ht="108.75" customHeight="1" x14ac:dyDescent="0.25">
      <c r="A24" s="250">
        <v>9</v>
      </c>
      <c r="B24" s="231" t="s">
        <v>134</v>
      </c>
      <c r="C24" s="232" t="s">
        <v>32</v>
      </c>
      <c r="D24" s="233" t="s">
        <v>71</v>
      </c>
      <c r="E24" s="267">
        <v>5206</v>
      </c>
      <c r="F24" s="218" t="s">
        <v>271</v>
      </c>
      <c r="G24" s="251" t="s">
        <v>29</v>
      </c>
      <c r="H24" s="235" t="s">
        <v>36</v>
      </c>
      <c r="I24" s="233" t="s">
        <v>58</v>
      </c>
      <c r="J24" s="232" t="s">
        <v>28</v>
      </c>
      <c r="K24" s="233" t="s">
        <v>58</v>
      </c>
      <c r="L24" s="236">
        <v>109</v>
      </c>
      <c r="M24" s="166" t="s">
        <v>30</v>
      </c>
      <c r="N24" s="252">
        <v>689933.71</v>
      </c>
      <c r="O24" s="175">
        <v>45684</v>
      </c>
      <c r="P24" s="105">
        <v>45730</v>
      </c>
      <c r="Q24" s="18">
        <f>U24/S24</f>
        <v>140.68271835206508</v>
      </c>
      <c r="R24" s="253" t="s">
        <v>31</v>
      </c>
      <c r="S24" s="35">
        <v>2916.62</v>
      </c>
      <c r="T24" s="178">
        <v>1</v>
      </c>
      <c r="U24" s="254">
        <v>410318.03</v>
      </c>
      <c r="V24" s="153" t="s">
        <v>73</v>
      </c>
      <c r="W24" s="156" t="s">
        <v>74</v>
      </c>
    </row>
    <row r="25" spans="1:23" s="240" customFormat="1" ht="108.75" customHeight="1" x14ac:dyDescent="0.25">
      <c r="A25" s="250">
        <v>10</v>
      </c>
      <c r="B25" s="255"/>
      <c r="C25" s="256"/>
      <c r="D25" s="257"/>
      <c r="E25" s="268"/>
      <c r="F25" s="213" t="s">
        <v>270</v>
      </c>
      <c r="G25" s="258"/>
      <c r="H25" s="259"/>
      <c r="I25" s="257"/>
      <c r="J25" s="256"/>
      <c r="K25" s="257"/>
      <c r="L25" s="260"/>
      <c r="M25" s="167"/>
      <c r="N25" s="261"/>
      <c r="O25" s="176"/>
      <c r="P25" s="106"/>
      <c r="Q25" s="18">
        <f t="shared" ref="Q25:Q26" si="1">U25/S25</f>
        <v>113.44994558607004</v>
      </c>
      <c r="R25" s="262"/>
      <c r="S25" s="35">
        <v>1562.1</v>
      </c>
      <c r="T25" s="179"/>
      <c r="U25" s="254">
        <v>177220.16</v>
      </c>
      <c r="V25" s="154"/>
      <c r="W25" s="157"/>
    </row>
    <row r="26" spans="1:23" s="240" customFormat="1" ht="108.75" customHeight="1" x14ac:dyDescent="0.25">
      <c r="A26" s="250">
        <v>11</v>
      </c>
      <c r="B26" s="242"/>
      <c r="C26" s="243"/>
      <c r="D26" s="244"/>
      <c r="E26" s="269"/>
      <c r="F26" s="263" t="s">
        <v>272</v>
      </c>
      <c r="G26" s="264"/>
      <c r="H26" s="246"/>
      <c r="I26" s="244"/>
      <c r="J26" s="243"/>
      <c r="K26" s="244"/>
      <c r="L26" s="247"/>
      <c r="M26" s="168"/>
      <c r="N26" s="265"/>
      <c r="O26" s="177"/>
      <c r="P26" s="107"/>
      <c r="Q26" s="18">
        <f t="shared" si="1"/>
        <v>158.01777777777778</v>
      </c>
      <c r="R26" s="266"/>
      <c r="S26" s="38">
        <v>648</v>
      </c>
      <c r="T26" s="180"/>
      <c r="U26" s="254">
        <v>102395.52</v>
      </c>
      <c r="V26" s="155"/>
      <c r="W26" s="158"/>
    </row>
    <row r="27" spans="1:23" s="15" customFormat="1" ht="51.75" customHeight="1" x14ac:dyDescent="0.2">
      <c r="A27" s="150" t="s">
        <v>75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2"/>
    </row>
    <row r="28" spans="1:23" s="240" customFormat="1" ht="47.25" x14ac:dyDescent="0.25">
      <c r="A28" s="270">
        <v>12</v>
      </c>
      <c r="B28" s="271" t="s">
        <v>76</v>
      </c>
      <c r="C28" s="272" t="s">
        <v>32</v>
      </c>
      <c r="D28" s="219" t="s">
        <v>78</v>
      </c>
      <c r="E28" s="217" t="s">
        <v>77</v>
      </c>
      <c r="F28" s="218" t="s">
        <v>79</v>
      </c>
      <c r="G28" s="212" t="s">
        <v>29</v>
      </c>
      <c r="H28" s="273" t="s">
        <v>57</v>
      </c>
      <c r="I28" s="219" t="s">
        <v>58</v>
      </c>
      <c r="J28" s="272" t="s">
        <v>32</v>
      </c>
      <c r="K28" s="219" t="s">
        <v>58</v>
      </c>
      <c r="L28" s="274">
        <v>158</v>
      </c>
      <c r="M28" s="87" t="s">
        <v>30</v>
      </c>
      <c r="N28" s="275">
        <v>734649.4</v>
      </c>
      <c r="O28" s="99">
        <v>45712</v>
      </c>
      <c r="P28" s="89">
        <v>45777</v>
      </c>
      <c r="Q28" s="18">
        <f>U28/S28</f>
        <v>1141.2082930237557</v>
      </c>
      <c r="R28" s="276" t="s">
        <v>31</v>
      </c>
      <c r="S28" s="35">
        <v>372.12</v>
      </c>
      <c r="T28" s="98">
        <v>1</v>
      </c>
      <c r="U28" s="277">
        <v>424666.43</v>
      </c>
      <c r="V28" s="91" t="s">
        <v>80</v>
      </c>
      <c r="W28" s="92" t="s">
        <v>81</v>
      </c>
    </row>
    <row r="29" spans="1:23" s="240" customFormat="1" ht="52.5" customHeight="1" x14ac:dyDescent="0.25">
      <c r="A29" s="270">
        <v>13</v>
      </c>
      <c r="B29" s="271"/>
      <c r="C29" s="272"/>
      <c r="D29" s="219"/>
      <c r="E29" s="217"/>
      <c r="F29" s="213" t="s">
        <v>82</v>
      </c>
      <c r="G29" s="212"/>
      <c r="H29" s="273"/>
      <c r="I29" s="219"/>
      <c r="J29" s="272"/>
      <c r="K29" s="219"/>
      <c r="L29" s="274"/>
      <c r="M29" s="87"/>
      <c r="N29" s="275"/>
      <c r="O29" s="99"/>
      <c r="P29" s="89"/>
      <c r="Q29" s="18">
        <f>U29/S29</f>
        <v>520.61229048402811</v>
      </c>
      <c r="R29" s="276"/>
      <c r="S29" s="35">
        <v>595.41999999999996</v>
      </c>
      <c r="T29" s="98"/>
      <c r="U29" s="277">
        <v>309982.96999999997</v>
      </c>
      <c r="V29" s="91"/>
      <c r="W29" s="92"/>
    </row>
    <row r="30" spans="1:23" s="240" customFormat="1" ht="71.25" customHeight="1" x14ac:dyDescent="0.25">
      <c r="A30" s="270">
        <v>14</v>
      </c>
      <c r="B30" s="278" t="s">
        <v>76</v>
      </c>
      <c r="C30" s="279" t="s">
        <v>32</v>
      </c>
      <c r="D30" s="223" t="s">
        <v>84</v>
      </c>
      <c r="E30" s="224" t="s">
        <v>83</v>
      </c>
      <c r="F30" s="218" t="s">
        <v>85</v>
      </c>
      <c r="G30" s="225" t="s">
        <v>29</v>
      </c>
      <c r="H30" s="280" t="s">
        <v>34</v>
      </c>
      <c r="I30" s="223" t="s">
        <v>86</v>
      </c>
      <c r="J30" s="279" t="s">
        <v>32</v>
      </c>
      <c r="K30" s="223" t="s">
        <v>86</v>
      </c>
      <c r="L30" s="281">
        <v>158</v>
      </c>
      <c r="M30" s="16" t="s">
        <v>30</v>
      </c>
      <c r="N30" s="237">
        <v>156794.43</v>
      </c>
      <c r="O30" s="34">
        <v>45712</v>
      </c>
      <c r="P30" s="21">
        <v>45765</v>
      </c>
      <c r="Q30" s="18">
        <f t="shared" ref="Q30:Q31" si="2">N30/S30</f>
        <v>156794.43</v>
      </c>
      <c r="R30" s="282" t="s">
        <v>20</v>
      </c>
      <c r="S30" s="39">
        <v>1</v>
      </c>
      <c r="T30" s="17">
        <f t="shared" ref="T30" si="3">U30*100%/N30</f>
        <v>1</v>
      </c>
      <c r="U30" s="254">
        <v>156794.43</v>
      </c>
      <c r="V30" s="19" t="s">
        <v>87</v>
      </c>
      <c r="W30" s="20" t="s">
        <v>88</v>
      </c>
    </row>
    <row r="31" spans="1:23" s="240" customFormat="1" ht="114.75" customHeight="1" x14ac:dyDescent="0.25">
      <c r="A31" s="270">
        <v>15</v>
      </c>
      <c r="B31" s="283" t="s">
        <v>76</v>
      </c>
      <c r="C31" s="279" t="s">
        <v>32</v>
      </c>
      <c r="D31" s="223" t="s">
        <v>90</v>
      </c>
      <c r="E31" s="224" t="s">
        <v>89</v>
      </c>
      <c r="F31" s="218" t="s">
        <v>91</v>
      </c>
      <c r="G31" s="225" t="s">
        <v>56</v>
      </c>
      <c r="H31" s="280" t="s">
        <v>57</v>
      </c>
      <c r="I31" s="223" t="s">
        <v>38</v>
      </c>
      <c r="J31" s="279" t="s">
        <v>32</v>
      </c>
      <c r="K31" s="223" t="s">
        <v>38</v>
      </c>
      <c r="L31" s="281">
        <v>7140</v>
      </c>
      <c r="M31" s="16" t="s">
        <v>30</v>
      </c>
      <c r="N31" s="284">
        <v>648363.81999999995</v>
      </c>
      <c r="O31" s="34">
        <v>45715</v>
      </c>
      <c r="P31" s="21">
        <v>45744</v>
      </c>
      <c r="Q31" s="18">
        <f t="shared" si="2"/>
        <v>125.65190310077519</v>
      </c>
      <c r="R31" s="285" t="s">
        <v>31</v>
      </c>
      <c r="S31" s="35">
        <v>5160</v>
      </c>
      <c r="T31" s="17">
        <f>U31*100%/N31</f>
        <v>1</v>
      </c>
      <c r="U31" s="286">
        <v>648363.81999999995</v>
      </c>
      <c r="V31" s="19" t="s">
        <v>92</v>
      </c>
      <c r="W31" s="20" t="s">
        <v>93</v>
      </c>
    </row>
    <row r="32" spans="1:23" s="240" customFormat="1" ht="126" x14ac:dyDescent="0.25">
      <c r="A32" s="270">
        <v>16</v>
      </c>
      <c r="B32" s="287" t="s">
        <v>76</v>
      </c>
      <c r="C32" s="288" t="s">
        <v>32</v>
      </c>
      <c r="D32" s="219" t="s">
        <v>95</v>
      </c>
      <c r="E32" s="217" t="s">
        <v>94</v>
      </c>
      <c r="F32" s="218" t="s">
        <v>96</v>
      </c>
      <c r="G32" s="212" t="s">
        <v>132</v>
      </c>
      <c r="H32" s="289" t="s">
        <v>36</v>
      </c>
      <c r="I32" s="290" t="s">
        <v>86</v>
      </c>
      <c r="J32" s="231" t="s">
        <v>32</v>
      </c>
      <c r="K32" s="233" t="s">
        <v>86</v>
      </c>
      <c r="L32" s="291">
        <v>39548</v>
      </c>
      <c r="M32" s="87" t="s">
        <v>30</v>
      </c>
      <c r="N32" s="277">
        <v>1080293.46</v>
      </c>
      <c r="O32" s="102">
        <v>45714</v>
      </c>
      <c r="P32" s="105">
        <v>45765</v>
      </c>
      <c r="Q32" s="18">
        <f>N32/S32</f>
        <v>1299.4292003464202</v>
      </c>
      <c r="R32" s="285" t="s">
        <v>31</v>
      </c>
      <c r="S32" s="35">
        <v>831.36</v>
      </c>
      <c r="T32" s="93">
        <f>U32*100%/1994041.22</f>
        <v>1</v>
      </c>
      <c r="U32" s="292">
        <v>1994041.22</v>
      </c>
      <c r="V32" s="153" t="s">
        <v>97</v>
      </c>
      <c r="W32" s="156" t="s">
        <v>98</v>
      </c>
    </row>
    <row r="33" spans="1:23" s="240" customFormat="1" x14ac:dyDescent="0.25">
      <c r="A33" s="270">
        <v>17</v>
      </c>
      <c r="B33" s="287"/>
      <c r="C33" s="293"/>
      <c r="D33" s="219"/>
      <c r="E33" s="217"/>
      <c r="F33" s="218" t="s">
        <v>99</v>
      </c>
      <c r="G33" s="212"/>
      <c r="H33" s="289"/>
      <c r="I33" s="294"/>
      <c r="J33" s="255"/>
      <c r="K33" s="257"/>
      <c r="L33" s="295"/>
      <c r="M33" s="87"/>
      <c r="N33" s="277">
        <v>398110.39</v>
      </c>
      <c r="O33" s="103"/>
      <c r="P33" s="106"/>
      <c r="Q33" s="18">
        <f t="shared" ref="Q33:Q35" si="4">N33/S33</f>
        <v>1385.7922236145921</v>
      </c>
      <c r="R33" s="285" t="s">
        <v>35</v>
      </c>
      <c r="S33" s="35">
        <v>287.27999999999997</v>
      </c>
      <c r="T33" s="101"/>
      <c r="U33" s="296"/>
      <c r="V33" s="154"/>
      <c r="W33" s="157"/>
    </row>
    <row r="34" spans="1:23" s="240" customFormat="1" x14ac:dyDescent="0.25">
      <c r="A34" s="270">
        <v>18</v>
      </c>
      <c r="B34" s="287"/>
      <c r="C34" s="293"/>
      <c r="D34" s="219"/>
      <c r="E34" s="217"/>
      <c r="F34" s="218" t="s">
        <v>49</v>
      </c>
      <c r="G34" s="212"/>
      <c r="H34" s="289"/>
      <c r="I34" s="294"/>
      <c r="J34" s="255"/>
      <c r="K34" s="257"/>
      <c r="L34" s="295"/>
      <c r="M34" s="87"/>
      <c r="N34" s="277">
        <v>351595.61</v>
      </c>
      <c r="O34" s="103"/>
      <c r="P34" s="106"/>
      <c r="Q34" s="18">
        <f t="shared" si="4"/>
        <v>1474.628234702009</v>
      </c>
      <c r="R34" s="285" t="s">
        <v>35</v>
      </c>
      <c r="S34" s="35">
        <v>238.43</v>
      </c>
      <c r="T34" s="101"/>
      <c r="U34" s="296"/>
      <c r="V34" s="154"/>
      <c r="W34" s="157"/>
    </row>
    <row r="35" spans="1:23" s="240" customFormat="1" x14ac:dyDescent="0.25">
      <c r="A35" s="270">
        <v>19</v>
      </c>
      <c r="B35" s="287"/>
      <c r="C35" s="297"/>
      <c r="D35" s="219"/>
      <c r="E35" s="217"/>
      <c r="F35" s="218" t="s">
        <v>45</v>
      </c>
      <c r="G35" s="212"/>
      <c r="H35" s="289"/>
      <c r="I35" s="298"/>
      <c r="J35" s="242"/>
      <c r="K35" s="244"/>
      <c r="L35" s="299"/>
      <c r="M35" s="87"/>
      <c r="N35" s="277">
        <v>164041.76</v>
      </c>
      <c r="O35" s="104"/>
      <c r="P35" s="107"/>
      <c r="Q35" s="18">
        <f t="shared" si="4"/>
        <v>389.99063309797214</v>
      </c>
      <c r="R35" s="285" t="s">
        <v>31</v>
      </c>
      <c r="S35" s="35">
        <v>420.63</v>
      </c>
      <c r="T35" s="94"/>
      <c r="U35" s="300"/>
      <c r="V35" s="155"/>
      <c r="W35" s="158"/>
    </row>
    <row r="36" spans="1:23" s="240" customFormat="1" ht="141.75" x14ac:dyDescent="0.25">
      <c r="A36" s="270">
        <v>20</v>
      </c>
      <c r="B36" s="287" t="s">
        <v>76</v>
      </c>
      <c r="C36" s="288" t="s">
        <v>32</v>
      </c>
      <c r="D36" s="219" t="s">
        <v>101</v>
      </c>
      <c r="E36" s="217" t="s">
        <v>100</v>
      </c>
      <c r="F36" s="218" t="s">
        <v>102</v>
      </c>
      <c r="G36" s="212" t="s">
        <v>132</v>
      </c>
      <c r="H36" s="289" t="s">
        <v>36</v>
      </c>
      <c r="I36" s="290" t="s">
        <v>86</v>
      </c>
      <c r="J36" s="231" t="s">
        <v>32</v>
      </c>
      <c r="K36" s="233" t="s">
        <v>86</v>
      </c>
      <c r="L36" s="291">
        <v>39548</v>
      </c>
      <c r="M36" s="87" t="s">
        <v>30</v>
      </c>
      <c r="N36" s="277">
        <v>563088.82999999996</v>
      </c>
      <c r="O36" s="102">
        <v>45714</v>
      </c>
      <c r="P36" s="105">
        <v>45765</v>
      </c>
      <c r="Q36" s="18">
        <f>N36/S36</f>
        <v>1293.5055361573095</v>
      </c>
      <c r="R36" s="285" t="s">
        <v>31</v>
      </c>
      <c r="S36" s="35">
        <v>435.32</v>
      </c>
      <c r="T36" s="93">
        <f>U36:U39*100%/992025.57</f>
        <v>1</v>
      </c>
      <c r="U36" s="301">
        <v>992025.57</v>
      </c>
      <c r="V36" s="153" t="s">
        <v>97</v>
      </c>
      <c r="W36" s="156" t="s">
        <v>98</v>
      </c>
    </row>
    <row r="37" spans="1:23" s="240" customFormat="1" x14ac:dyDescent="0.25">
      <c r="A37" s="270">
        <v>21</v>
      </c>
      <c r="B37" s="287"/>
      <c r="C37" s="293"/>
      <c r="D37" s="219"/>
      <c r="E37" s="217"/>
      <c r="F37" s="218" t="s">
        <v>99</v>
      </c>
      <c r="G37" s="212"/>
      <c r="H37" s="289"/>
      <c r="I37" s="294"/>
      <c r="J37" s="255"/>
      <c r="K37" s="257"/>
      <c r="L37" s="295"/>
      <c r="M37" s="87"/>
      <c r="N37" s="277">
        <v>136431.35</v>
      </c>
      <c r="O37" s="103"/>
      <c r="P37" s="106"/>
      <c r="Q37" s="18">
        <f t="shared" ref="Q37:Q39" si="5">N37/S37</f>
        <v>1098.2158093858166</v>
      </c>
      <c r="R37" s="285" t="s">
        <v>31</v>
      </c>
      <c r="S37" s="40">
        <v>124.23</v>
      </c>
      <c r="T37" s="101"/>
      <c r="U37" s="302"/>
      <c r="V37" s="154"/>
      <c r="W37" s="157"/>
    </row>
    <row r="38" spans="1:23" s="240" customFormat="1" x14ac:dyDescent="0.25">
      <c r="A38" s="270">
        <v>22</v>
      </c>
      <c r="B38" s="287"/>
      <c r="C38" s="293"/>
      <c r="D38" s="219"/>
      <c r="E38" s="217"/>
      <c r="F38" s="218" t="s">
        <v>49</v>
      </c>
      <c r="G38" s="212"/>
      <c r="H38" s="289"/>
      <c r="I38" s="294"/>
      <c r="J38" s="255"/>
      <c r="K38" s="257"/>
      <c r="L38" s="295"/>
      <c r="M38" s="87"/>
      <c r="N38" s="277">
        <v>67725.600000000006</v>
      </c>
      <c r="O38" s="103"/>
      <c r="P38" s="106"/>
      <c r="Q38" s="18">
        <f t="shared" si="5"/>
        <v>607.24110104904514</v>
      </c>
      <c r="R38" s="285" t="s">
        <v>35</v>
      </c>
      <c r="S38" s="40">
        <v>111.53</v>
      </c>
      <c r="T38" s="101"/>
      <c r="U38" s="302"/>
      <c r="V38" s="154"/>
      <c r="W38" s="157"/>
    </row>
    <row r="39" spans="1:23" s="240" customFormat="1" x14ac:dyDescent="0.25">
      <c r="A39" s="270">
        <v>23</v>
      </c>
      <c r="B39" s="287"/>
      <c r="C39" s="297"/>
      <c r="D39" s="219"/>
      <c r="E39" s="217"/>
      <c r="F39" s="218" t="s">
        <v>45</v>
      </c>
      <c r="G39" s="212"/>
      <c r="H39" s="289"/>
      <c r="I39" s="298"/>
      <c r="J39" s="242"/>
      <c r="K39" s="244"/>
      <c r="L39" s="299"/>
      <c r="M39" s="87"/>
      <c r="N39" s="277">
        <v>224779.79</v>
      </c>
      <c r="O39" s="104"/>
      <c r="P39" s="107"/>
      <c r="Q39" s="18">
        <f t="shared" si="5"/>
        <v>1073.6520347726405</v>
      </c>
      <c r="R39" s="285" t="s">
        <v>31</v>
      </c>
      <c r="S39" s="40">
        <v>209.36</v>
      </c>
      <c r="T39" s="94"/>
      <c r="U39" s="303"/>
      <c r="V39" s="155"/>
      <c r="W39" s="158"/>
    </row>
    <row r="40" spans="1:23" s="240" customFormat="1" ht="126" x14ac:dyDescent="0.25">
      <c r="A40" s="270">
        <v>24</v>
      </c>
      <c r="B40" s="287" t="s">
        <v>76</v>
      </c>
      <c r="C40" s="272" t="s">
        <v>32</v>
      </c>
      <c r="D40" s="219" t="s">
        <v>104</v>
      </c>
      <c r="E40" s="217" t="s">
        <v>103</v>
      </c>
      <c r="F40" s="218" t="s">
        <v>105</v>
      </c>
      <c r="G40" s="212" t="s">
        <v>133</v>
      </c>
      <c r="H40" s="304" t="s">
        <v>57</v>
      </c>
      <c r="I40" s="219" t="s">
        <v>86</v>
      </c>
      <c r="J40" s="272" t="s">
        <v>32</v>
      </c>
      <c r="K40" s="219" t="s">
        <v>86</v>
      </c>
      <c r="L40" s="108">
        <v>39548</v>
      </c>
      <c r="M40" s="87" t="s">
        <v>30</v>
      </c>
      <c r="N40" s="305">
        <v>2131943.9500000002</v>
      </c>
      <c r="O40" s="99">
        <v>45714</v>
      </c>
      <c r="P40" s="89">
        <v>45765</v>
      </c>
      <c r="Q40" s="100">
        <f>N40/S40</f>
        <v>1362.2906189895016</v>
      </c>
      <c r="R40" s="285" t="s">
        <v>31</v>
      </c>
      <c r="S40" s="40">
        <v>1564.97</v>
      </c>
      <c r="T40" s="98">
        <v>1</v>
      </c>
      <c r="U40" s="306">
        <v>3583712.06</v>
      </c>
      <c r="V40" s="91" t="s">
        <v>106</v>
      </c>
      <c r="W40" s="92" t="s">
        <v>107</v>
      </c>
    </row>
    <row r="41" spans="1:23" s="240" customFormat="1" ht="46.5" customHeight="1" x14ac:dyDescent="0.25">
      <c r="A41" s="270">
        <v>25</v>
      </c>
      <c r="B41" s="287"/>
      <c r="C41" s="272"/>
      <c r="D41" s="219"/>
      <c r="E41" s="217"/>
      <c r="F41" s="218" t="s">
        <v>99</v>
      </c>
      <c r="G41" s="212"/>
      <c r="H41" s="304"/>
      <c r="I41" s="219"/>
      <c r="J41" s="272"/>
      <c r="K41" s="219"/>
      <c r="L41" s="108"/>
      <c r="M41" s="87"/>
      <c r="N41" s="305">
        <v>670731.92000000004</v>
      </c>
      <c r="O41" s="99"/>
      <c r="P41" s="89"/>
      <c r="Q41" s="100"/>
      <c r="R41" s="285" t="s">
        <v>35</v>
      </c>
      <c r="S41" s="40">
        <v>522.22</v>
      </c>
      <c r="T41" s="98"/>
      <c r="U41" s="306"/>
      <c r="V41" s="91"/>
      <c r="W41" s="92"/>
    </row>
    <row r="42" spans="1:23" s="240" customFormat="1" ht="36" customHeight="1" x14ac:dyDescent="0.25">
      <c r="A42" s="270">
        <v>26</v>
      </c>
      <c r="B42" s="287"/>
      <c r="C42" s="272"/>
      <c r="D42" s="219"/>
      <c r="E42" s="217"/>
      <c r="F42" s="218" t="s">
        <v>49</v>
      </c>
      <c r="G42" s="212"/>
      <c r="H42" s="304"/>
      <c r="I42" s="219"/>
      <c r="J42" s="272"/>
      <c r="K42" s="219"/>
      <c r="L42" s="108"/>
      <c r="M42" s="87"/>
      <c r="N42" s="305">
        <v>253409.35</v>
      </c>
      <c r="O42" s="99"/>
      <c r="P42" s="89"/>
      <c r="Q42" s="100"/>
      <c r="R42" s="285" t="s">
        <v>35</v>
      </c>
      <c r="S42" s="40">
        <v>442.86</v>
      </c>
      <c r="T42" s="98"/>
      <c r="U42" s="306"/>
      <c r="V42" s="91"/>
      <c r="W42" s="92"/>
    </row>
    <row r="43" spans="1:23" s="240" customFormat="1" ht="50.25" customHeight="1" x14ac:dyDescent="0.25">
      <c r="A43" s="270">
        <v>27</v>
      </c>
      <c r="B43" s="287"/>
      <c r="C43" s="272"/>
      <c r="D43" s="219"/>
      <c r="E43" s="217"/>
      <c r="F43" s="218" t="s">
        <v>45</v>
      </c>
      <c r="G43" s="212"/>
      <c r="H43" s="304"/>
      <c r="I43" s="219"/>
      <c r="J43" s="272"/>
      <c r="K43" s="219"/>
      <c r="L43" s="108"/>
      <c r="M43" s="87"/>
      <c r="N43" s="305">
        <v>527626.84</v>
      </c>
      <c r="O43" s="99"/>
      <c r="P43" s="89"/>
      <c r="Q43" s="100"/>
      <c r="R43" s="285" t="s">
        <v>31</v>
      </c>
      <c r="S43" s="27">
        <v>533.09</v>
      </c>
      <c r="T43" s="98"/>
      <c r="U43" s="306"/>
      <c r="V43" s="91"/>
      <c r="W43" s="92"/>
    </row>
    <row r="44" spans="1:23" s="240" customFormat="1" ht="78.75" x14ac:dyDescent="0.25">
      <c r="A44" s="270">
        <v>28</v>
      </c>
      <c r="B44" s="283" t="s">
        <v>76</v>
      </c>
      <c r="C44" s="279" t="s">
        <v>32</v>
      </c>
      <c r="D44" s="223" t="s">
        <v>109</v>
      </c>
      <c r="E44" s="224" t="s">
        <v>108</v>
      </c>
      <c r="F44" s="218" t="s">
        <v>110</v>
      </c>
      <c r="G44" s="225" t="s">
        <v>56</v>
      </c>
      <c r="H44" s="307" t="s">
        <v>34</v>
      </c>
      <c r="I44" s="223" t="s">
        <v>86</v>
      </c>
      <c r="J44" s="279" t="s">
        <v>32</v>
      </c>
      <c r="K44" s="223" t="s">
        <v>86</v>
      </c>
      <c r="L44" s="281">
        <v>39548</v>
      </c>
      <c r="M44" s="16" t="s">
        <v>30</v>
      </c>
      <c r="N44" s="237">
        <v>2397130.23</v>
      </c>
      <c r="O44" s="34">
        <v>45714</v>
      </c>
      <c r="P44" s="21">
        <v>45731</v>
      </c>
      <c r="Q44" s="18">
        <f>N44/S44</f>
        <v>130.84350613162567</v>
      </c>
      <c r="R44" s="285" t="s">
        <v>31</v>
      </c>
      <c r="S44" s="27">
        <v>18320.59</v>
      </c>
      <c r="T44" s="17">
        <f t="shared" ref="T44:T48" si="6">U44*100%/N44</f>
        <v>1</v>
      </c>
      <c r="U44" s="308">
        <v>2397130.23</v>
      </c>
      <c r="V44" s="19" t="s">
        <v>111</v>
      </c>
      <c r="W44" s="20" t="s">
        <v>112</v>
      </c>
    </row>
    <row r="45" spans="1:23" s="240" customFormat="1" ht="110.25" x14ac:dyDescent="0.25">
      <c r="A45" s="270">
        <v>29</v>
      </c>
      <c r="B45" s="287" t="s">
        <v>76</v>
      </c>
      <c r="C45" s="272" t="s">
        <v>32</v>
      </c>
      <c r="D45" s="219" t="s">
        <v>114</v>
      </c>
      <c r="E45" s="217" t="s">
        <v>113</v>
      </c>
      <c r="F45" s="218" t="s">
        <v>115</v>
      </c>
      <c r="G45" s="212" t="s">
        <v>29</v>
      </c>
      <c r="H45" s="309" t="s">
        <v>36</v>
      </c>
      <c r="I45" s="219" t="s">
        <v>116</v>
      </c>
      <c r="J45" s="272" t="s">
        <v>32</v>
      </c>
      <c r="K45" s="219" t="s">
        <v>116</v>
      </c>
      <c r="L45" s="274">
        <v>6497</v>
      </c>
      <c r="M45" s="87" t="s">
        <v>30</v>
      </c>
      <c r="N45" s="277">
        <v>721765.63</v>
      </c>
      <c r="O45" s="99">
        <v>45714</v>
      </c>
      <c r="P45" s="89">
        <v>45773</v>
      </c>
      <c r="Q45" s="18">
        <f>N45/S45</f>
        <v>367.38179902474781</v>
      </c>
      <c r="R45" s="285" t="s">
        <v>31</v>
      </c>
      <c r="S45" s="41">
        <v>1964.62</v>
      </c>
      <c r="T45" s="98">
        <f>U45*100%/1045785.52</f>
        <v>1</v>
      </c>
      <c r="U45" s="310">
        <v>1045785.52</v>
      </c>
      <c r="V45" s="91" t="s">
        <v>117</v>
      </c>
      <c r="W45" s="92" t="s">
        <v>118</v>
      </c>
    </row>
    <row r="46" spans="1:23" s="240" customFormat="1" ht="67.5" customHeight="1" x14ac:dyDescent="0.25">
      <c r="A46" s="270">
        <v>30</v>
      </c>
      <c r="B46" s="287"/>
      <c r="C46" s="272"/>
      <c r="D46" s="219"/>
      <c r="E46" s="217"/>
      <c r="F46" s="218" t="s">
        <v>119</v>
      </c>
      <c r="G46" s="212"/>
      <c r="H46" s="309"/>
      <c r="I46" s="219"/>
      <c r="J46" s="272"/>
      <c r="K46" s="219"/>
      <c r="L46" s="274"/>
      <c r="M46" s="87"/>
      <c r="N46" s="277">
        <v>324019.89</v>
      </c>
      <c r="O46" s="99"/>
      <c r="P46" s="89"/>
      <c r="Q46" s="18">
        <f>N46/S46</f>
        <v>309.52484166483578</v>
      </c>
      <c r="R46" s="285" t="s">
        <v>31</v>
      </c>
      <c r="S46" s="41">
        <v>1046.83</v>
      </c>
      <c r="T46" s="98"/>
      <c r="U46" s="310"/>
      <c r="V46" s="91"/>
      <c r="W46" s="92"/>
    </row>
    <row r="47" spans="1:23" s="240" customFormat="1" ht="110.25" x14ac:dyDescent="0.25">
      <c r="A47" s="270">
        <v>31</v>
      </c>
      <c r="B47" s="283" t="s">
        <v>76</v>
      </c>
      <c r="C47" s="279" t="s">
        <v>32</v>
      </c>
      <c r="D47" s="223" t="s">
        <v>121</v>
      </c>
      <c r="E47" s="224" t="s">
        <v>120</v>
      </c>
      <c r="F47" s="218" t="s">
        <v>122</v>
      </c>
      <c r="G47" s="225" t="s">
        <v>29</v>
      </c>
      <c r="H47" s="307" t="s">
        <v>34</v>
      </c>
      <c r="I47" s="223" t="s">
        <v>123</v>
      </c>
      <c r="J47" s="279" t="s">
        <v>32</v>
      </c>
      <c r="K47" s="223" t="s">
        <v>123</v>
      </c>
      <c r="L47" s="281">
        <v>322</v>
      </c>
      <c r="M47" s="16" t="s">
        <v>30</v>
      </c>
      <c r="N47" s="311">
        <v>538183.72</v>
      </c>
      <c r="O47" s="34">
        <v>45704</v>
      </c>
      <c r="P47" s="21">
        <v>45773</v>
      </c>
      <c r="Q47" s="18">
        <f t="shared" ref="Q47:Q92" si="7">N47/S47</f>
        <v>349.14800638372407</v>
      </c>
      <c r="R47" s="312" t="s">
        <v>31</v>
      </c>
      <c r="S47" s="41">
        <v>1541.42</v>
      </c>
      <c r="T47" s="17">
        <f t="shared" si="6"/>
        <v>1</v>
      </c>
      <c r="U47" s="277">
        <v>538183.72</v>
      </c>
      <c r="V47" s="19" t="s">
        <v>124</v>
      </c>
      <c r="W47" s="20" t="s">
        <v>125</v>
      </c>
    </row>
    <row r="48" spans="1:23" s="240" customFormat="1" ht="63" x14ac:dyDescent="0.25">
      <c r="A48" s="270">
        <v>32</v>
      </c>
      <c r="B48" s="283" t="s">
        <v>76</v>
      </c>
      <c r="C48" s="279" t="s">
        <v>32</v>
      </c>
      <c r="D48" s="223" t="s">
        <v>127</v>
      </c>
      <c r="E48" s="224" t="s">
        <v>126</v>
      </c>
      <c r="F48" s="218" t="s">
        <v>128</v>
      </c>
      <c r="G48" s="225" t="s">
        <v>29</v>
      </c>
      <c r="H48" s="307" t="s">
        <v>57</v>
      </c>
      <c r="I48" s="223" t="s">
        <v>129</v>
      </c>
      <c r="J48" s="279" t="s">
        <v>32</v>
      </c>
      <c r="K48" s="223" t="s">
        <v>129</v>
      </c>
      <c r="L48" s="281">
        <v>986</v>
      </c>
      <c r="M48" s="16" t="s">
        <v>30</v>
      </c>
      <c r="N48" s="313">
        <v>135679.29999999999</v>
      </c>
      <c r="O48" s="34">
        <v>45726</v>
      </c>
      <c r="P48" s="21">
        <v>45758</v>
      </c>
      <c r="Q48" s="18">
        <f t="shared" si="7"/>
        <v>10436.869230769229</v>
      </c>
      <c r="R48" s="285" t="s">
        <v>37</v>
      </c>
      <c r="S48" s="27">
        <v>13</v>
      </c>
      <c r="T48" s="17">
        <f t="shared" si="6"/>
        <v>1</v>
      </c>
      <c r="U48" s="314">
        <v>135679.29999999999</v>
      </c>
      <c r="V48" s="19" t="s">
        <v>130</v>
      </c>
      <c r="W48" s="20" t="s">
        <v>131</v>
      </c>
    </row>
    <row r="49" spans="1:23" s="15" customFormat="1" ht="51.75" customHeight="1" x14ac:dyDescent="0.2">
      <c r="A49" s="150" t="s">
        <v>268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2"/>
    </row>
    <row r="50" spans="1:23" s="240" customFormat="1" ht="69" customHeight="1" x14ac:dyDescent="0.25">
      <c r="A50" s="315">
        <v>33</v>
      </c>
      <c r="B50" s="288" t="s">
        <v>212</v>
      </c>
      <c r="C50" s="288" t="s">
        <v>32</v>
      </c>
      <c r="D50" s="233" t="s">
        <v>136</v>
      </c>
      <c r="E50" s="316" t="s">
        <v>202</v>
      </c>
      <c r="F50" s="218" t="s">
        <v>167</v>
      </c>
      <c r="G50" s="317" t="s">
        <v>266</v>
      </c>
      <c r="H50" s="212" t="s">
        <v>36</v>
      </c>
      <c r="I50" s="219" t="s">
        <v>38</v>
      </c>
      <c r="J50" s="272" t="s">
        <v>32</v>
      </c>
      <c r="K50" s="219" t="s">
        <v>38</v>
      </c>
      <c r="L50" s="274">
        <v>986</v>
      </c>
      <c r="M50" s="87" t="s">
        <v>30</v>
      </c>
      <c r="N50" s="237">
        <v>1914667.48</v>
      </c>
      <c r="O50" s="99">
        <v>45726</v>
      </c>
      <c r="P50" s="89">
        <v>45744</v>
      </c>
      <c r="Q50" s="18">
        <f t="shared" si="7"/>
        <v>127.81065251493608</v>
      </c>
      <c r="R50" s="318" t="s">
        <v>31</v>
      </c>
      <c r="S50" s="27">
        <v>14980.5</v>
      </c>
      <c r="T50" s="22">
        <f>U50*100%/2044378.06</f>
        <v>1</v>
      </c>
      <c r="U50" s="319">
        <v>2044378.06</v>
      </c>
      <c r="V50" s="91" t="s">
        <v>216</v>
      </c>
      <c r="W50" s="92" t="s">
        <v>217</v>
      </c>
    </row>
    <row r="51" spans="1:23" s="240" customFormat="1" ht="27.75" customHeight="1" x14ac:dyDescent="0.25">
      <c r="A51" s="320"/>
      <c r="B51" s="297"/>
      <c r="C51" s="297"/>
      <c r="D51" s="244"/>
      <c r="E51" s="321"/>
      <c r="F51" s="218" t="s">
        <v>168</v>
      </c>
      <c r="G51" s="322"/>
      <c r="H51" s="212"/>
      <c r="I51" s="219"/>
      <c r="J51" s="272"/>
      <c r="K51" s="219"/>
      <c r="L51" s="274"/>
      <c r="M51" s="87"/>
      <c r="N51" s="237">
        <v>129710.58</v>
      </c>
      <c r="O51" s="99"/>
      <c r="P51" s="89"/>
      <c r="Q51" s="18"/>
      <c r="R51" s="318"/>
      <c r="S51" s="27">
        <v>739.4</v>
      </c>
      <c r="T51" s="22"/>
      <c r="U51" s="319"/>
      <c r="V51" s="91"/>
      <c r="W51" s="92"/>
    </row>
    <row r="52" spans="1:23" s="240" customFormat="1" ht="78.75" x14ac:dyDescent="0.25">
      <c r="A52" s="323">
        <v>34</v>
      </c>
      <c r="B52" s="324" t="s">
        <v>212</v>
      </c>
      <c r="C52" s="279" t="s">
        <v>32</v>
      </c>
      <c r="D52" s="223" t="s">
        <v>137</v>
      </c>
      <c r="E52" s="224" t="s">
        <v>203</v>
      </c>
      <c r="F52" s="218" t="s">
        <v>169</v>
      </c>
      <c r="G52" s="325" t="s">
        <v>267</v>
      </c>
      <c r="H52" s="280" t="s">
        <v>34</v>
      </c>
      <c r="I52" s="223" t="s">
        <v>33</v>
      </c>
      <c r="J52" s="279" t="s">
        <v>32</v>
      </c>
      <c r="K52" s="223" t="s">
        <v>33</v>
      </c>
      <c r="L52" s="281">
        <v>110</v>
      </c>
      <c r="M52" s="16" t="s">
        <v>30</v>
      </c>
      <c r="N52" s="237">
        <v>215632.17</v>
      </c>
      <c r="O52" s="34">
        <v>45733</v>
      </c>
      <c r="P52" s="21">
        <v>45838</v>
      </c>
      <c r="Q52" s="18">
        <f t="shared" si="7"/>
        <v>718.77390000000003</v>
      </c>
      <c r="R52" s="285" t="s">
        <v>35</v>
      </c>
      <c r="S52" s="27">
        <v>300</v>
      </c>
      <c r="T52" s="22">
        <f t="shared" ref="T52:T55" si="8">U52*100%/N52</f>
        <v>1</v>
      </c>
      <c r="U52" s="254">
        <v>215632.17</v>
      </c>
      <c r="V52" s="19" t="s">
        <v>218</v>
      </c>
      <c r="W52" s="20" t="s">
        <v>219</v>
      </c>
    </row>
    <row r="53" spans="1:23" s="240" customFormat="1" ht="77.25" customHeight="1" x14ac:dyDescent="0.25">
      <c r="A53" s="323">
        <v>35</v>
      </c>
      <c r="B53" s="324" t="s">
        <v>212</v>
      </c>
      <c r="C53" s="279" t="s">
        <v>32</v>
      </c>
      <c r="D53" s="223" t="s">
        <v>138</v>
      </c>
      <c r="E53" s="326">
        <v>5222</v>
      </c>
      <c r="F53" s="218" t="s">
        <v>170</v>
      </c>
      <c r="G53" s="325" t="s">
        <v>29</v>
      </c>
      <c r="H53" s="307" t="s">
        <v>57</v>
      </c>
      <c r="I53" s="223" t="s">
        <v>204</v>
      </c>
      <c r="J53" s="279" t="s">
        <v>32</v>
      </c>
      <c r="K53" s="223" t="s">
        <v>204</v>
      </c>
      <c r="L53" s="281">
        <v>986</v>
      </c>
      <c r="M53" s="16" t="s">
        <v>30</v>
      </c>
      <c r="N53" s="237">
        <v>299482.59000000003</v>
      </c>
      <c r="O53" s="34">
        <v>45748</v>
      </c>
      <c r="P53" s="21">
        <v>45777</v>
      </c>
      <c r="Q53" s="18">
        <f t="shared" si="7"/>
        <v>765.09871496819358</v>
      </c>
      <c r="R53" s="285" t="s">
        <v>35</v>
      </c>
      <c r="S53" s="27">
        <v>391.43</v>
      </c>
      <c r="T53" s="22">
        <f t="shared" si="8"/>
        <v>1</v>
      </c>
      <c r="U53" s="254">
        <v>299482.59000000003</v>
      </c>
      <c r="V53" s="19" t="s">
        <v>220</v>
      </c>
      <c r="W53" s="20" t="s">
        <v>221</v>
      </c>
    </row>
    <row r="54" spans="1:23" s="240" customFormat="1" ht="94.5" customHeight="1" x14ac:dyDescent="0.25">
      <c r="A54" s="323">
        <v>36</v>
      </c>
      <c r="B54" s="324" t="s">
        <v>212</v>
      </c>
      <c r="C54" s="279" t="s">
        <v>32</v>
      </c>
      <c r="D54" s="223" t="s">
        <v>139</v>
      </c>
      <c r="E54" s="326">
        <v>5224</v>
      </c>
      <c r="F54" s="218" t="s">
        <v>171</v>
      </c>
      <c r="G54" s="325" t="s">
        <v>29</v>
      </c>
      <c r="H54" s="225" t="s">
        <v>36</v>
      </c>
      <c r="I54" s="223" t="s">
        <v>116</v>
      </c>
      <c r="J54" s="279" t="s">
        <v>32</v>
      </c>
      <c r="K54" s="223" t="s">
        <v>116</v>
      </c>
      <c r="L54" s="281">
        <v>737</v>
      </c>
      <c r="M54" s="16" t="s">
        <v>30</v>
      </c>
      <c r="N54" s="327">
        <v>779595.48</v>
      </c>
      <c r="O54" s="34">
        <v>45748</v>
      </c>
      <c r="P54" s="21">
        <v>45807</v>
      </c>
      <c r="Q54" s="18">
        <f t="shared" si="7"/>
        <v>239.15512348954994</v>
      </c>
      <c r="R54" s="285" t="s">
        <v>31</v>
      </c>
      <c r="S54" s="27">
        <v>3259.79</v>
      </c>
      <c r="T54" s="22">
        <f t="shared" si="8"/>
        <v>1</v>
      </c>
      <c r="U54" s="328">
        <v>779595.48</v>
      </c>
      <c r="V54" s="19" t="s">
        <v>222</v>
      </c>
      <c r="W54" s="20" t="s">
        <v>223</v>
      </c>
    </row>
    <row r="55" spans="1:23" s="240" customFormat="1" ht="89.25" customHeight="1" x14ac:dyDescent="0.25">
      <c r="A55" s="323">
        <v>37</v>
      </c>
      <c r="B55" s="324" t="s">
        <v>212</v>
      </c>
      <c r="C55" s="279" t="s">
        <v>32</v>
      </c>
      <c r="D55" s="223" t="s">
        <v>140</v>
      </c>
      <c r="E55" s="326">
        <v>5225</v>
      </c>
      <c r="F55" s="218" t="s">
        <v>172</v>
      </c>
      <c r="G55" s="325" t="s">
        <v>29</v>
      </c>
      <c r="H55" s="280" t="s">
        <v>34</v>
      </c>
      <c r="I55" s="223" t="s">
        <v>205</v>
      </c>
      <c r="J55" s="279" t="s">
        <v>32</v>
      </c>
      <c r="K55" s="223" t="s">
        <v>205</v>
      </c>
      <c r="L55" s="281">
        <v>167</v>
      </c>
      <c r="M55" s="16" t="s">
        <v>30</v>
      </c>
      <c r="N55" s="327">
        <v>614293.36</v>
      </c>
      <c r="O55" s="34">
        <v>45748</v>
      </c>
      <c r="P55" s="21">
        <v>45807</v>
      </c>
      <c r="Q55" s="18">
        <f t="shared" si="7"/>
        <v>312.25834917601128</v>
      </c>
      <c r="R55" s="285" t="s">
        <v>31</v>
      </c>
      <c r="S55" s="27">
        <v>1967.26</v>
      </c>
      <c r="T55" s="22">
        <f t="shared" si="8"/>
        <v>1</v>
      </c>
      <c r="U55" s="328">
        <v>614293.36</v>
      </c>
      <c r="V55" s="19" t="s">
        <v>224</v>
      </c>
      <c r="W55" s="20" t="s">
        <v>225</v>
      </c>
    </row>
    <row r="56" spans="1:23" s="240" customFormat="1" ht="124.5" customHeight="1" x14ac:dyDescent="0.25">
      <c r="A56" s="329">
        <v>38</v>
      </c>
      <c r="B56" s="231" t="s">
        <v>212</v>
      </c>
      <c r="C56" s="288" t="s">
        <v>32</v>
      </c>
      <c r="D56" s="233" t="s">
        <v>141</v>
      </c>
      <c r="E56" s="330">
        <v>5226</v>
      </c>
      <c r="F56" s="218" t="s">
        <v>278</v>
      </c>
      <c r="G56" s="317" t="s">
        <v>29</v>
      </c>
      <c r="H56" s="331" t="s">
        <v>57</v>
      </c>
      <c r="I56" s="233" t="s">
        <v>204</v>
      </c>
      <c r="J56" s="288" t="s">
        <v>32</v>
      </c>
      <c r="K56" s="233" t="s">
        <v>204</v>
      </c>
      <c r="L56" s="291">
        <v>986</v>
      </c>
      <c r="M56" s="166" t="s">
        <v>30</v>
      </c>
      <c r="N56" s="237">
        <v>517708.52</v>
      </c>
      <c r="O56" s="175">
        <v>45397</v>
      </c>
      <c r="P56" s="105">
        <v>45458</v>
      </c>
      <c r="Q56" s="18">
        <f t="shared" si="7"/>
        <v>319.5337118874213</v>
      </c>
      <c r="R56" s="285" t="s">
        <v>31</v>
      </c>
      <c r="S56" s="27">
        <v>1620.2</v>
      </c>
      <c r="T56" s="163">
        <v>1</v>
      </c>
      <c r="U56" s="237">
        <v>517708.52</v>
      </c>
      <c r="V56" s="153" t="s">
        <v>220</v>
      </c>
      <c r="W56" s="156" t="s">
        <v>226</v>
      </c>
    </row>
    <row r="57" spans="1:23" s="240" customFormat="1" ht="61.5" customHeight="1" x14ac:dyDescent="0.25">
      <c r="A57" s="332">
        <v>39</v>
      </c>
      <c r="B57" s="255"/>
      <c r="C57" s="293"/>
      <c r="D57" s="257"/>
      <c r="E57" s="333"/>
      <c r="F57" s="218" t="s">
        <v>273</v>
      </c>
      <c r="G57" s="334"/>
      <c r="H57" s="335"/>
      <c r="I57" s="257"/>
      <c r="J57" s="293"/>
      <c r="K57" s="257"/>
      <c r="L57" s="295"/>
      <c r="M57" s="167"/>
      <c r="N57" s="237">
        <v>106241.02</v>
      </c>
      <c r="O57" s="176"/>
      <c r="P57" s="106"/>
      <c r="Q57" s="18">
        <f t="shared" si="7"/>
        <v>15177.288571428571</v>
      </c>
      <c r="R57" s="285" t="s">
        <v>37</v>
      </c>
      <c r="S57" s="27">
        <v>7</v>
      </c>
      <c r="T57" s="164"/>
      <c r="U57" s="237">
        <v>106241.02</v>
      </c>
      <c r="V57" s="154"/>
      <c r="W57" s="157"/>
    </row>
    <row r="58" spans="1:23" s="240" customFormat="1" ht="77.25" customHeight="1" x14ac:dyDescent="0.25">
      <c r="A58" s="332">
        <v>40</v>
      </c>
      <c r="B58" s="255"/>
      <c r="C58" s="293"/>
      <c r="D58" s="257"/>
      <c r="E58" s="333"/>
      <c r="F58" s="218" t="s">
        <v>274</v>
      </c>
      <c r="G58" s="334"/>
      <c r="H58" s="335"/>
      <c r="I58" s="257"/>
      <c r="J58" s="293"/>
      <c r="K58" s="257"/>
      <c r="L58" s="295"/>
      <c r="M58" s="167"/>
      <c r="N58" s="237">
        <v>252231.61</v>
      </c>
      <c r="O58" s="176"/>
      <c r="P58" s="106"/>
      <c r="Q58" s="18">
        <v>299482.59000000003</v>
      </c>
      <c r="R58" s="285" t="s">
        <v>31</v>
      </c>
      <c r="S58" s="27">
        <v>1175.95</v>
      </c>
      <c r="T58" s="164"/>
      <c r="U58" s="237">
        <v>252231.61</v>
      </c>
      <c r="V58" s="154"/>
      <c r="W58" s="157"/>
    </row>
    <row r="59" spans="1:23" s="240" customFormat="1" ht="50.25" customHeight="1" x14ac:dyDescent="0.25">
      <c r="A59" s="332">
        <v>41</v>
      </c>
      <c r="B59" s="255"/>
      <c r="C59" s="293"/>
      <c r="D59" s="257"/>
      <c r="E59" s="333"/>
      <c r="F59" s="218" t="s">
        <v>275</v>
      </c>
      <c r="G59" s="334"/>
      <c r="H59" s="335"/>
      <c r="I59" s="257"/>
      <c r="J59" s="293"/>
      <c r="K59" s="257"/>
      <c r="L59" s="295"/>
      <c r="M59" s="167"/>
      <c r="N59" s="237">
        <v>168138.74</v>
      </c>
      <c r="O59" s="176"/>
      <c r="P59" s="106"/>
      <c r="Q59" s="18">
        <f t="shared" si="7"/>
        <v>736.19133937562935</v>
      </c>
      <c r="R59" s="285" t="s">
        <v>31</v>
      </c>
      <c r="S59" s="27">
        <v>228.39</v>
      </c>
      <c r="T59" s="164"/>
      <c r="U59" s="237">
        <v>168138.74</v>
      </c>
      <c r="V59" s="154"/>
      <c r="W59" s="157"/>
    </row>
    <row r="60" spans="1:23" s="240" customFormat="1" ht="48.75" customHeight="1" x14ac:dyDescent="0.25">
      <c r="A60" s="332">
        <v>42</v>
      </c>
      <c r="B60" s="255"/>
      <c r="C60" s="293"/>
      <c r="D60" s="257"/>
      <c r="E60" s="333"/>
      <c r="F60" s="218" t="s">
        <v>276</v>
      </c>
      <c r="G60" s="334"/>
      <c r="H60" s="335"/>
      <c r="I60" s="257"/>
      <c r="J60" s="293"/>
      <c r="K60" s="257"/>
      <c r="L60" s="295"/>
      <c r="M60" s="167"/>
      <c r="N60" s="237">
        <v>224898.58</v>
      </c>
      <c r="O60" s="176"/>
      <c r="P60" s="106"/>
      <c r="Q60" s="18">
        <f t="shared" si="7"/>
        <v>203.37904341613839</v>
      </c>
      <c r="R60" s="285" t="s">
        <v>31</v>
      </c>
      <c r="S60" s="27">
        <v>1105.81</v>
      </c>
      <c r="T60" s="164"/>
      <c r="U60" s="237">
        <v>224898.58</v>
      </c>
      <c r="V60" s="154"/>
      <c r="W60" s="157"/>
    </row>
    <row r="61" spans="1:23" s="240" customFormat="1" ht="59.25" customHeight="1" x14ac:dyDescent="0.25">
      <c r="A61" s="336">
        <v>43</v>
      </c>
      <c r="B61" s="242"/>
      <c r="C61" s="297"/>
      <c r="D61" s="244"/>
      <c r="E61" s="337"/>
      <c r="F61" s="218" t="s">
        <v>277</v>
      </c>
      <c r="G61" s="322"/>
      <c r="H61" s="338"/>
      <c r="I61" s="244"/>
      <c r="J61" s="297"/>
      <c r="K61" s="244"/>
      <c r="L61" s="299"/>
      <c r="M61" s="168"/>
      <c r="N61" s="237">
        <v>43839.99</v>
      </c>
      <c r="O61" s="177"/>
      <c r="P61" s="107"/>
      <c r="Q61" s="18">
        <f t="shared" si="7"/>
        <v>573.67168280554824</v>
      </c>
      <c r="R61" s="285" t="s">
        <v>31</v>
      </c>
      <c r="S61" s="27">
        <v>76.42</v>
      </c>
      <c r="T61" s="165"/>
      <c r="U61" s="237">
        <v>43839.99</v>
      </c>
      <c r="V61" s="155"/>
      <c r="W61" s="158"/>
    </row>
    <row r="62" spans="1:23" s="240" customFormat="1" ht="80.25" customHeight="1" x14ac:dyDescent="0.25">
      <c r="A62" s="323">
        <v>44</v>
      </c>
      <c r="B62" s="324" t="s">
        <v>212</v>
      </c>
      <c r="C62" s="279" t="s">
        <v>32</v>
      </c>
      <c r="D62" s="223" t="s">
        <v>142</v>
      </c>
      <c r="E62" s="326">
        <v>5227</v>
      </c>
      <c r="F62" s="218" t="s">
        <v>173</v>
      </c>
      <c r="G62" s="325" t="s">
        <v>29</v>
      </c>
      <c r="H62" s="225" t="s">
        <v>36</v>
      </c>
      <c r="I62" s="223" t="s">
        <v>206</v>
      </c>
      <c r="J62" s="279" t="s">
        <v>32</v>
      </c>
      <c r="K62" s="223" t="s">
        <v>206</v>
      </c>
      <c r="L62" s="281">
        <v>33284</v>
      </c>
      <c r="M62" s="16" t="s">
        <v>30</v>
      </c>
      <c r="N62" s="237">
        <v>445300.8</v>
      </c>
      <c r="O62" s="34">
        <v>45748</v>
      </c>
      <c r="P62" s="21">
        <v>45777</v>
      </c>
      <c r="Q62" s="18">
        <f t="shared" si="7"/>
        <v>18554.2</v>
      </c>
      <c r="R62" s="285" t="s">
        <v>213</v>
      </c>
      <c r="S62" s="27">
        <v>24</v>
      </c>
      <c r="T62" s="22">
        <f>U62*100%/N62</f>
        <v>1</v>
      </c>
      <c r="U62" s="328">
        <v>445300.8</v>
      </c>
      <c r="V62" s="19" t="s">
        <v>227</v>
      </c>
      <c r="W62" s="20" t="s">
        <v>228</v>
      </c>
    </row>
    <row r="63" spans="1:23" s="240" customFormat="1" ht="81.75" customHeight="1" x14ac:dyDescent="0.25">
      <c r="A63" s="323">
        <v>45</v>
      </c>
      <c r="B63" s="324" t="s">
        <v>212</v>
      </c>
      <c r="C63" s="279" t="s">
        <v>32</v>
      </c>
      <c r="D63" s="223" t="s">
        <v>143</v>
      </c>
      <c r="E63" s="326">
        <v>5228</v>
      </c>
      <c r="F63" s="218" t="s">
        <v>174</v>
      </c>
      <c r="G63" s="325" t="s">
        <v>29</v>
      </c>
      <c r="H63" s="280" t="s">
        <v>34</v>
      </c>
      <c r="I63" s="223" t="s">
        <v>206</v>
      </c>
      <c r="J63" s="279" t="s">
        <v>32</v>
      </c>
      <c r="K63" s="223" t="s">
        <v>206</v>
      </c>
      <c r="L63" s="281">
        <v>33284</v>
      </c>
      <c r="M63" s="16" t="s">
        <v>30</v>
      </c>
      <c r="N63" s="237">
        <v>445300.8</v>
      </c>
      <c r="O63" s="34">
        <v>45748</v>
      </c>
      <c r="P63" s="21">
        <v>45777</v>
      </c>
      <c r="Q63" s="18">
        <f t="shared" si="7"/>
        <v>18554.2</v>
      </c>
      <c r="R63" s="285" t="s">
        <v>213</v>
      </c>
      <c r="S63" s="27">
        <v>24</v>
      </c>
      <c r="T63" s="22">
        <f t="shared" ref="T63:T64" si="9">U63*100%/N63</f>
        <v>1</v>
      </c>
      <c r="U63" s="328">
        <v>445300.8</v>
      </c>
      <c r="V63" s="19" t="s">
        <v>229</v>
      </c>
      <c r="W63" s="20" t="s">
        <v>230</v>
      </c>
    </row>
    <row r="64" spans="1:23" s="240" customFormat="1" ht="69" customHeight="1" x14ac:dyDescent="0.25">
      <c r="A64" s="323">
        <v>46</v>
      </c>
      <c r="B64" s="324" t="s">
        <v>212</v>
      </c>
      <c r="C64" s="279" t="s">
        <v>32</v>
      </c>
      <c r="D64" s="223" t="s">
        <v>144</v>
      </c>
      <c r="E64" s="326">
        <v>5229</v>
      </c>
      <c r="F64" s="218" t="s">
        <v>175</v>
      </c>
      <c r="G64" s="325" t="s">
        <v>29</v>
      </c>
      <c r="H64" s="307" t="s">
        <v>57</v>
      </c>
      <c r="I64" s="223" t="s">
        <v>206</v>
      </c>
      <c r="J64" s="279" t="s">
        <v>32</v>
      </c>
      <c r="K64" s="223" t="s">
        <v>206</v>
      </c>
      <c r="L64" s="281">
        <v>33284</v>
      </c>
      <c r="M64" s="16" t="s">
        <v>30</v>
      </c>
      <c r="N64" s="327">
        <v>667951.19999999995</v>
      </c>
      <c r="O64" s="34">
        <v>45748</v>
      </c>
      <c r="P64" s="21">
        <v>45777</v>
      </c>
      <c r="Q64" s="18">
        <f t="shared" si="7"/>
        <v>18554.199999999997</v>
      </c>
      <c r="R64" s="285" t="s">
        <v>213</v>
      </c>
      <c r="S64" s="27">
        <v>36</v>
      </c>
      <c r="T64" s="22">
        <f t="shared" si="9"/>
        <v>1</v>
      </c>
      <c r="U64" s="328">
        <v>667951.19999999995</v>
      </c>
      <c r="V64" s="19" t="s">
        <v>231</v>
      </c>
      <c r="W64" s="20" t="s">
        <v>232</v>
      </c>
    </row>
    <row r="65" spans="1:23" s="240" customFormat="1" ht="77.25" customHeight="1" x14ac:dyDescent="0.25">
      <c r="A65" s="323">
        <v>47</v>
      </c>
      <c r="B65" s="324"/>
      <c r="C65" s="279" t="s">
        <v>32</v>
      </c>
      <c r="D65" s="223" t="s">
        <v>145</v>
      </c>
      <c r="E65" s="326">
        <v>5232</v>
      </c>
      <c r="F65" s="218" t="s">
        <v>176</v>
      </c>
      <c r="G65" s="325" t="s">
        <v>29</v>
      </c>
      <c r="H65" s="225" t="s">
        <v>36</v>
      </c>
      <c r="I65" s="223" t="s">
        <v>206</v>
      </c>
      <c r="J65" s="279" t="s">
        <v>32</v>
      </c>
      <c r="K65" s="223" t="s">
        <v>206</v>
      </c>
      <c r="L65" s="281">
        <v>272</v>
      </c>
      <c r="M65" s="16" t="s">
        <v>30</v>
      </c>
      <c r="N65" s="327">
        <v>139558.28</v>
      </c>
      <c r="O65" s="34">
        <v>45761</v>
      </c>
      <c r="P65" s="21">
        <v>45807</v>
      </c>
      <c r="Q65" s="18">
        <f t="shared" si="7"/>
        <v>545.14953125</v>
      </c>
      <c r="R65" s="285" t="s">
        <v>35</v>
      </c>
      <c r="S65" s="27">
        <v>256</v>
      </c>
      <c r="T65" s="22">
        <f>U65*100%/N65</f>
        <v>1</v>
      </c>
      <c r="U65" s="328">
        <v>139558.28</v>
      </c>
      <c r="V65" s="19" t="s">
        <v>233</v>
      </c>
      <c r="W65" s="20" t="s">
        <v>234</v>
      </c>
    </row>
    <row r="66" spans="1:23" s="240" customFormat="1" ht="63" customHeight="1" x14ac:dyDescent="0.25">
      <c r="A66" s="323">
        <v>48</v>
      </c>
      <c r="B66" s="324" t="s">
        <v>212</v>
      </c>
      <c r="C66" s="279" t="s">
        <v>32</v>
      </c>
      <c r="D66" s="223" t="s">
        <v>146</v>
      </c>
      <c r="E66" s="326">
        <v>5233</v>
      </c>
      <c r="F66" s="218" t="s">
        <v>177</v>
      </c>
      <c r="G66" s="325" t="s">
        <v>29</v>
      </c>
      <c r="H66" s="225" t="s">
        <v>36</v>
      </c>
      <c r="I66" s="223" t="s">
        <v>38</v>
      </c>
      <c r="J66" s="279" t="s">
        <v>32</v>
      </c>
      <c r="K66" s="223" t="s">
        <v>38</v>
      </c>
      <c r="L66" s="281">
        <v>7140</v>
      </c>
      <c r="M66" s="16" t="s">
        <v>30</v>
      </c>
      <c r="N66" s="237">
        <v>45453.09</v>
      </c>
      <c r="O66" s="34">
        <v>45719</v>
      </c>
      <c r="P66" s="21">
        <v>45744</v>
      </c>
      <c r="Q66" s="18">
        <f t="shared" si="7"/>
        <v>239.22678947368419</v>
      </c>
      <c r="R66" s="285" t="s">
        <v>35</v>
      </c>
      <c r="S66" s="27">
        <v>190</v>
      </c>
      <c r="T66" s="22">
        <f>U66*100%/N66</f>
        <v>1</v>
      </c>
      <c r="U66" s="254">
        <v>45453.09</v>
      </c>
      <c r="V66" s="19" t="s">
        <v>92</v>
      </c>
      <c r="W66" s="20" t="s">
        <v>93</v>
      </c>
    </row>
    <row r="67" spans="1:23" s="240" customFormat="1" ht="74.25" customHeight="1" x14ac:dyDescent="0.25">
      <c r="A67" s="323">
        <v>49</v>
      </c>
      <c r="B67" s="324" t="s">
        <v>212</v>
      </c>
      <c r="C67" s="279" t="s">
        <v>32</v>
      </c>
      <c r="D67" s="223" t="s">
        <v>147</v>
      </c>
      <c r="E67" s="326">
        <v>5234</v>
      </c>
      <c r="F67" s="218" t="s">
        <v>178</v>
      </c>
      <c r="G67" s="325" t="s">
        <v>29</v>
      </c>
      <c r="H67" s="307" t="s">
        <v>57</v>
      </c>
      <c r="I67" s="223" t="s">
        <v>129</v>
      </c>
      <c r="J67" s="279" t="s">
        <v>32</v>
      </c>
      <c r="K67" s="223" t="s">
        <v>129</v>
      </c>
      <c r="L67" s="281">
        <v>8</v>
      </c>
      <c r="M67" s="16" t="s">
        <v>30</v>
      </c>
      <c r="N67" s="237">
        <v>56054.75</v>
      </c>
      <c r="O67" s="34">
        <v>45768</v>
      </c>
      <c r="P67" s="21">
        <v>45779</v>
      </c>
      <c r="Q67" s="18">
        <f t="shared" si="7"/>
        <v>713.16475826972021</v>
      </c>
      <c r="R67" s="285" t="s">
        <v>31</v>
      </c>
      <c r="S67" s="27">
        <v>78.599999999999994</v>
      </c>
      <c r="T67" s="22">
        <f>U67*100%/N67</f>
        <v>1</v>
      </c>
      <c r="U67" s="254">
        <v>56054.75</v>
      </c>
      <c r="V67" s="19" t="s">
        <v>220</v>
      </c>
      <c r="W67" s="20" t="s">
        <v>221</v>
      </c>
    </row>
    <row r="68" spans="1:23" s="240" customFormat="1" ht="55.5" customHeight="1" x14ac:dyDescent="0.25">
      <c r="A68" s="323">
        <v>50</v>
      </c>
      <c r="B68" s="324" t="s">
        <v>212</v>
      </c>
      <c r="C68" s="279" t="s">
        <v>32</v>
      </c>
      <c r="D68" s="223" t="s">
        <v>148</v>
      </c>
      <c r="E68" s="326">
        <v>5235</v>
      </c>
      <c r="F68" s="218" t="s">
        <v>179</v>
      </c>
      <c r="G68" s="325" t="s">
        <v>29</v>
      </c>
      <c r="H68" s="307" t="s">
        <v>57</v>
      </c>
      <c r="I68" s="223" t="s">
        <v>129</v>
      </c>
      <c r="J68" s="279" t="s">
        <v>32</v>
      </c>
      <c r="K68" s="223" t="s">
        <v>129</v>
      </c>
      <c r="L68" s="281">
        <v>16</v>
      </c>
      <c r="M68" s="16" t="s">
        <v>30</v>
      </c>
      <c r="N68" s="237">
        <v>198727.9</v>
      </c>
      <c r="O68" s="34">
        <v>45783</v>
      </c>
      <c r="P68" s="21">
        <v>45815</v>
      </c>
      <c r="Q68" s="18">
        <f t="shared" si="7"/>
        <v>1953.867859600826</v>
      </c>
      <c r="R68" s="285" t="s">
        <v>35</v>
      </c>
      <c r="S68" s="27">
        <v>101.71</v>
      </c>
      <c r="T68" s="22">
        <f>U68*100%/N68</f>
        <v>1</v>
      </c>
      <c r="U68" s="254">
        <v>198727.9</v>
      </c>
      <c r="V68" s="19" t="s">
        <v>235</v>
      </c>
      <c r="W68" s="20" t="s">
        <v>236</v>
      </c>
    </row>
    <row r="69" spans="1:23" s="240" customFormat="1" ht="101.25" customHeight="1" x14ac:dyDescent="0.25">
      <c r="A69" s="323">
        <v>51</v>
      </c>
      <c r="B69" s="324" t="s">
        <v>212</v>
      </c>
      <c r="C69" s="279" t="s">
        <v>32</v>
      </c>
      <c r="D69" s="223" t="s">
        <v>149</v>
      </c>
      <c r="E69" s="326">
        <v>5236</v>
      </c>
      <c r="F69" s="218" t="s">
        <v>180</v>
      </c>
      <c r="G69" s="325" t="s">
        <v>29</v>
      </c>
      <c r="H69" s="225" t="s">
        <v>36</v>
      </c>
      <c r="I69" s="223" t="s">
        <v>116</v>
      </c>
      <c r="J69" s="279" t="s">
        <v>32</v>
      </c>
      <c r="K69" s="223" t="s">
        <v>116</v>
      </c>
      <c r="L69" s="281">
        <v>68</v>
      </c>
      <c r="M69" s="16" t="s">
        <v>30</v>
      </c>
      <c r="N69" s="237">
        <v>298928.52</v>
      </c>
      <c r="O69" s="34">
        <v>45783</v>
      </c>
      <c r="P69" s="21">
        <v>45801</v>
      </c>
      <c r="Q69" s="18">
        <f t="shared" si="7"/>
        <v>698.21904561698557</v>
      </c>
      <c r="R69" s="285" t="s">
        <v>35</v>
      </c>
      <c r="S69" s="27">
        <v>428.13</v>
      </c>
      <c r="T69" s="22">
        <f t="shared" ref="T69:T75" si="10">U69*100%/N69</f>
        <v>1</v>
      </c>
      <c r="U69" s="237">
        <v>298928.52</v>
      </c>
      <c r="V69" s="19" t="s">
        <v>220</v>
      </c>
      <c r="W69" s="20" t="s">
        <v>221</v>
      </c>
    </row>
    <row r="70" spans="1:23" s="240" customFormat="1" ht="93" customHeight="1" x14ac:dyDescent="0.25">
      <c r="A70" s="323">
        <v>52</v>
      </c>
      <c r="B70" s="324" t="s">
        <v>212</v>
      </c>
      <c r="C70" s="279" t="s">
        <v>32</v>
      </c>
      <c r="D70" s="223" t="s">
        <v>150</v>
      </c>
      <c r="E70" s="326">
        <v>5237</v>
      </c>
      <c r="F70" s="218" t="s">
        <v>181</v>
      </c>
      <c r="G70" s="325" t="s">
        <v>29</v>
      </c>
      <c r="H70" s="280" t="s">
        <v>34</v>
      </c>
      <c r="I70" s="223" t="s">
        <v>205</v>
      </c>
      <c r="J70" s="279" t="s">
        <v>32</v>
      </c>
      <c r="K70" s="223" t="s">
        <v>205</v>
      </c>
      <c r="L70" s="281">
        <v>64806</v>
      </c>
      <c r="M70" s="16" t="s">
        <v>30</v>
      </c>
      <c r="N70" s="237">
        <v>190031.09</v>
      </c>
      <c r="O70" s="34">
        <v>45783</v>
      </c>
      <c r="P70" s="21">
        <v>45794</v>
      </c>
      <c r="Q70" s="18">
        <f t="shared" si="7"/>
        <v>611.50434418844122</v>
      </c>
      <c r="R70" s="285" t="s">
        <v>35</v>
      </c>
      <c r="S70" s="27">
        <v>310.76</v>
      </c>
      <c r="T70" s="22">
        <f t="shared" si="10"/>
        <v>1</v>
      </c>
      <c r="U70" s="254">
        <v>190031.09</v>
      </c>
      <c r="V70" s="19" t="s">
        <v>237</v>
      </c>
      <c r="W70" s="20" t="s">
        <v>238</v>
      </c>
    </row>
    <row r="71" spans="1:23" s="240" customFormat="1" ht="85.5" customHeight="1" x14ac:dyDescent="0.25">
      <c r="A71" s="323">
        <v>53</v>
      </c>
      <c r="B71" s="339" t="s">
        <v>212</v>
      </c>
      <c r="C71" s="279" t="s">
        <v>32</v>
      </c>
      <c r="D71" s="223" t="s">
        <v>151</v>
      </c>
      <c r="E71" s="326">
        <v>5238</v>
      </c>
      <c r="F71" s="218" t="s">
        <v>182</v>
      </c>
      <c r="G71" s="325" t="s">
        <v>29</v>
      </c>
      <c r="H71" s="225" t="s">
        <v>36</v>
      </c>
      <c r="I71" s="223" t="s">
        <v>33</v>
      </c>
      <c r="J71" s="279" t="s">
        <v>32</v>
      </c>
      <c r="K71" s="223" t="s">
        <v>33</v>
      </c>
      <c r="L71" s="281">
        <v>39548</v>
      </c>
      <c r="M71" s="16" t="s">
        <v>30</v>
      </c>
      <c r="N71" s="327">
        <v>451135.49</v>
      </c>
      <c r="O71" s="34">
        <v>45783</v>
      </c>
      <c r="P71" s="21">
        <v>45801</v>
      </c>
      <c r="Q71" s="18">
        <f t="shared" si="7"/>
        <v>451135.49</v>
      </c>
      <c r="R71" s="285" t="s">
        <v>37</v>
      </c>
      <c r="S71" s="27">
        <v>1</v>
      </c>
      <c r="T71" s="22">
        <f t="shared" si="10"/>
        <v>0.30666920042136342</v>
      </c>
      <c r="U71" s="327">
        <v>138349.35999999999</v>
      </c>
      <c r="V71" s="19" t="s">
        <v>239</v>
      </c>
      <c r="W71" s="20" t="s">
        <v>240</v>
      </c>
    </row>
    <row r="72" spans="1:23" s="240" customFormat="1" ht="77.25" customHeight="1" x14ac:dyDescent="0.25">
      <c r="A72" s="323">
        <v>54</v>
      </c>
      <c r="B72" s="221" t="s">
        <v>212</v>
      </c>
      <c r="C72" s="223" t="s">
        <v>32</v>
      </c>
      <c r="D72" s="223" t="s">
        <v>152</v>
      </c>
      <c r="E72" s="326">
        <v>5239</v>
      </c>
      <c r="F72" s="218" t="s">
        <v>183</v>
      </c>
      <c r="G72" s="325" t="s">
        <v>29</v>
      </c>
      <c r="H72" s="225" t="s">
        <v>36</v>
      </c>
      <c r="I72" s="223" t="s">
        <v>116</v>
      </c>
      <c r="J72" s="223" t="s">
        <v>32</v>
      </c>
      <c r="K72" s="223" t="s">
        <v>116</v>
      </c>
      <c r="L72" s="281">
        <v>77</v>
      </c>
      <c r="M72" s="16" t="s">
        <v>30</v>
      </c>
      <c r="N72" s="237">
        <v>101072.45</v>
      </c>
      <c r="O72" s="34">
        <v>45814</v>
      </c>
      <c r="P72" s="21">
        <v>45801</v>
      </c>
      <c r="Q72" s="18">
        <f t="shared" si="7"/>
        <v>485.92524038461539</v>
      </c>
      <c r="R72" s="285" t="s">
        <v>35</v>
      </c>
      <c r="S72" s="27">
        <v>208</v>
      </c>
      <c r="T72" s="22">
        <f t="shared" si="10"/>
        <v>1</v>
      </c>
      <c r="U72" s="328">
        <v>101072.45</v>
      </c>
      <c r="V72" s="19" t="s">
        <v>241</v>
      </c>
      <c r="W72" s="20" t="s">
        <v>242</v>
      </c>
    </row>
    <row r="73" spans="1:23" s="240" customFormat="1" ht="85.5" customHeight="1" x14ac:dyDescent="0.25">
      <c r="A73" s="323">
        <v>55</v>
      </c>
      <c r="B73" s="221" t="s">
        <v>212</v>
      </c>
      <c r="C73" s="223" t="s">
        <v>32</v>
      </c>
      <c r="D73" s="223" t="s">
        <v>153</v>
      </c>
      <c r="E73" s="326">
        <v>5240</v>
      </c>
      <c r="F73" s="218" t="s">
        <v>184</v>
      </c>
      <c r="G73" s="325" t="s">
        <v>29</v>
      </c>
      <c r="H73" s="225" t="s">
        <v>36</v>
      </c>
      <c r="I73" s="223" t="s">
        <v>116</v>
      </c>
      <c r="J73" s="223" t="s">
        <v>32</v>
      </c>
      <c r="K73" s="223" t="s">
        <v>116</v>
      </c>
      <c r="L73" s="281">
        <v>737</v>
      </c>
      <c r="M73" s="16" t="s">
        <v>30</v>
      </c>
      <c r="N73" s="237">
        <v>80873.8</v>
      </c>
      <c r="O73" s="34">
        <v>45784</v>
      </c>
      <c r="P73" s="21">
        <v>45807</v>
      </c>
      <c r="Q73" s="18">
        <f t="shared" si="7"/>
        <v>80873.8</v>
      </c>
      <c r="R73" s="285" t="s">
        <v>37</v>
      </c>
      <c r="S73" s="27">
        <v>1</v>
      </c>
      <c r="T73" s="22">
        <f t="shared" si="10"/>
        <v>1</v>
      </c>
      <c r="U73" s="328">
        <v>80873.8</v>
      </c>
      <c r="V73" s="19" t="s">
        <v>243</v>
      </c>
      <c r="W73" s="20" t="s">
        <v>223</v>
      </c>
    </row>
    <row r="74" spans="1:23" s="240" customFormat="1" ht="79.5" customHeight="1" x14ac:dyDescent="0.25">
      <c r="A74" s="323">
        <v>56</v>
      </c>
      <c r="B74" s="221" t="s">
        <v>212</v>
      </c>
      <c r="C74" s="223" t="s">
        <v>32</v>
      </c>
      <c r="D74" s="223" t="s">
        <v>154</v>
      </c>
      <c r="E74" s="326">
        <v>5241</v>
      </c>
      <c r="F74" s="218" t="s">
        <v>185</v>
      </c>
      <c r="G74" s="325" t="s">
        <v>29</v>
      </c>
      <c r="H74" s="280" t="s">
        <v>34</v>
      </c>
      <c r="I74" s="223" t="s">
        <v>207</v>
      </c>
      <c r="J74" s="223" t="s">
        <v>32</v>
      </c>
      <c r="K74" s="223" t="s">
        <v>207</v>
      </c>
      <c r="L74" s="281">
        <v>76</v>
      </c>
      <c r="M74" s="16" t="s">
        <v>30</v>
      </c>
      <c r="N74" s="237">
        <v>482487.15</v>
      </c>
      <c r="O74" s="34">
        <v>45810</v>
      </c>
      <c r="P74" s="21">
        <v>45857</v>
      </c>
      <c r="Q74" s="18">
        <f t="shared" si="7"/>
        <v>482487.15</v>
      </c>
      <c r="R74" s="285" t="s">
        <v>215</v>
      </c>
      <c r="S74" s="27">
        <v>1</v>
      </c>
      <c r="T74" s="22">
        <f t="shared" si="10"/>
        <v>1</v>
      </c>
      <c r="U74" s="237">
        <v>482487.15</v>
      </c>
      <c r="V74" s="19" t="s">
        <v>244</v>
      </c>
      <c r="W74" s="20" t="s">
        <v>245</v>
      </c>
    </row>
    <row r="75" spans="1:23" s="240" customFormat="1" ht="93" customHeight="1" x14ac:dyDescent="0.25">
      <c r="A75" s="323">
        <v>57</v>
      </c>
      <c r="B75" s="221" t="s">
        <v>212</v>
      </c>
      <c r="C75" s="223" t="s">
        <v>32</v>
      </c>
      <c r="D75" s="223" t="s">
        <v>155</v>
      </c>
      <c r="E75" s="326">
        <v>5242</v>
      </c>
      <c r="F75" s="218" t="s">
        <v>186</v>
      </c>
      <c r="G75" s="325" t="s">
        <v>29</v>
      </c>
      <c r="H75" s="280" t="s">
        <v>34</v>
      </c>
      <c r="I75" s="223" t="s">
        <v>205</v>
      </c>
      <c r="J75" s="223" t="s">
        <v>32</v>
      </c>
      <c r="K75" s="223" t="s">
        <v>205</v>
      </c>
      <c r="L75" s="281">
        <v>2900</v>
      </c>
      <c r="M75" s="16" t="s">
        <v>30</v>
      </c>
      <c r="N75" s="237">
        <v>924939.2</v>
      </c>
      <c r="O75" s="34">
        <v>45810</v>
      </c>
      <c r="P75" s="21">
        <v>45869</v>
      </c>
      <c r="Q75" s="18">
        <f t="shared" si="7"/>
        <v>343.4388471578103</v>
      </c>
      <c r="R75" s="285" t="s">
        <v>214</v>
      </c>
      <c r="S75" s="27">
        <v>2693.17</v>
      </c>
      <c r="T75" s="22">
        <f t="shared" si="10"/>
        <v>0.93101389799459255</v>
      </c>
      <c r="U75" s="328">
        <v>861131.25</v>
      </c>
      <c r="V75" s="19" t="s">
        <v>246</v>
      </c>
      <c r="W75" s="20" t="s">
        <v>247</v>
      </c>
    </row>
    <row r="76" spans="1:23" s="240" customFormat="1" ht="63.75" customHeight="1" x14ac:dyDescent="0.25">
      <c r="A76" s="323">
        <v>58</v>
      </c>
      <c r="B76" s="216" t="s">
        <v>212</v>
      </c>
      <c r="C76" s="219" t="s">
        <v>32</v>
      </c>
      <c r="D76" s="219" t="s">
        <v>156</v>
      </c>
      <c r="E76" s="340">
        <v>5243</v>
      </c>
      <c r="F76" s="218" t="s">
        <v>187</v>
      </c>
      <c r="G76" s="325" t="s">
        <v>29</v>
      </c>
      <c r="H76" s="341" t="s">
        <v>57</v>
      </c>
      <c r="I76" s="219" t="s">
        <v>33</v>
      </c>
      <c r="J76" s="219" t="s">
        <v>32</v>
      </c>
      <c r="K76" s="219" t="s">
        <v>33</v>
      </c>
      <c r="L76" s="274">
        <v>580</v>
      </c>
      <c r="M76" s="16" t="s">
        <v>30</v>
      </c>
      <c r="N76" s="275">
        <v>461567.18</v>
      </c>
      <c r="O76" s="99">
        <v>45810</v>
      </c>
      <c r="P76" s="89">
        <v>45870</v>
      </c>
      <c r="Q76" s="100">
        <f t="shared" si="7"/>
        <v>482.73511478324531</v>
      </c>
      <c r="R76" s="318" t="s">
        <v>31</v>
      </c>
      <c r="S76" s="27">
        <v>956.15</v>
      </c>
      <c r="T76" s="90">
        <f>589448.62*100%/N76</f>
        <v>1.2770592137855208</v>
      </c>
      <c r="U76" s="327">
        <v>300923.49</v>
      </c>
      <c r="V76" s="91" t="s">
        <v>248</v>
      </c>
      <c r="W76" s="92" t="s">
        <v>249</v>
      </c>
    </row>
    <row r="77" spans="1:23" s="240" customFormat="1" ht="30" x14ac:dyDescent="0.25">
      <c r="A77" s="323">
        <v>59</v>
      </c>
      <c r="B77" s="216"/>
      <c r="C77" s="219"/>
      <c r="D77" s="219"/>
      <c r="E77" s="340"/>
      <c r="F77" s="218" t="s">
        <v>45</v>
      </c>
      <c r="G77" s="325" t="s">
        <v>29</v>
      </c>
      <c r="H77" s="341"/>
      <c r="I77" s="219"/>
      <c r="J77" s="219"/>
      <c r="K77" s="219"/>
      <c r="L77" s="274"/>
      <c r="M77" s="16" t="s">
        <v>30</v>
      </c>
      <c r="N77" s="275"/>
      <c r="O77" s="99"/>
      <c r="P77" s="89"/>
      <c r="Q77" s="100"/>
      <c r="R77" s="318"/>
      <c r="S77" s="27">
        <v>361.69</v>
      </c>
      <c r="T77" s="90"/>
      <c r="U77" s="327">
        <v>160643.69</v>
      </c>
      <c r="V77" s="91"/>
      <c r="W77" s="92"/>
    </row>
    <row r="78" spans="1:23" s="240" customFormat="1" ht="64.5" customHeight="1" x14ac:dyDescent="0.25">
      <c r="A78" s="323">
        <v>60</v>
      </c>
      <c r="B78" s="221" t="s">
        <v>212</v>
      </c>
      <c r="C78" s="223" t="s">
        <v>32</v>
      </c>
      <c r="D78" s="223" t="s">
        <v>157</v>
      </c>
      <c r="E78" s="326">
        <v>5244</v>
      </c>
      <c r="F78" s="218" t="s">
        <v>188</v>
      </c>
      <c r="G78" s="325" t="s">
        <v>29</v>
      </c>
      <c r="H78" s="225" t="s">
        <v>36</v>
      </c>
      <c r="I78" s="223" t="s">
        <v>116</v>
      </c>
      <c r="J78" s="223" t="s">
        <v>32</v>
      </c>
      <c r="K78" s="223" t="s">
        <v>116</v>
      </c>
      <c r="L78" s="281">
        <v>762</v>
      </c>
      <c r="M78" s="16" t="s">
        <v>30</v>
      </c>
      <c r="N78" s="237">
        <v>374015.66</v>
      </c>
      <c r="O78" s="34">
        <v>45817</v>
      </c>
      <c r="P78" s="21">
        <v>45843</v>
      </c>
      <c r="Q78" s="18">
        <f t="shared" si="7"/>
        <v>476.7567367750159</v>
      </c>
      <c r="R78" s="285" t="s">
        <v>31</v>
      </c>
      <c r="S78" s="27">
        <v>784.5</v>
      </c>
      <c r="T78" s="22">
        <f>U78*100%/N78</f>
        <v>1</v>
      </c>
      <c r="U78" s="237">
        <v>374015.66</v>
      </c>
      <c r="V78" s="19" t="s">
        <v>250</v>
      </c>
      <c r="W78" s="20" t="s">
        <v>251</v>
      </c>
    </row>
    <row r="79" spans="1:23" s="240" customFormat="1" ht="80.25" customHeight="1" x14ac:dyDescent="0.25">
      <c r="A79" s="323">
        <v>61</v>
      </c>
      <c r="B79" s="221" t="s">
        <v>212</v>
      </c>
      <c r="C79" s="223" t="s">
        <v>32</v>
      </c>
      <c r="D79" s="223" t="s">
        <v>158</v>
      </c>
      <c r="E79" s="326">
        <v>5245</v>
      </c>
      <c r="F79" s="218" t="s">
        <v>189</v>
      </c>
      <c r="G79" s="325" t="s">
        <v>29</v>
      </c>
      <c r="H79" s="342" t="s">
        <v>279</v>
      </c>
      <c r="I79" s="223" t="s">
        <v>208</v>
      </c>
      <c r="J79" s="223" t="s">
        <v>32</v>
      </c>
      <c r="K79" s="223" t="s">
        <v>208</v>
      </c>
      <c r="L79" s="281">
        <v>64806</v>
      </c>
      <c r="M79" s="16" t="s">
        <v>30</v>
      </c>
      <c r="N79" s="237">
        <v>250000</v>
      </c>
      <c r="O79" s="34">
        <v>45824</v>
      </c>
      <c r="P79" s="21">
        <v>46022</v>
      </c>
      <c r="Q79" s="18">
        <f t="shared" si="7"/>
        <v>166.66666666666666</v>
      </c>
      <c r="R79" s="285" t="s">
        <v>31</v>
      </c>
      <c r="S79" s="27">
        <v>1500</v>
      </c>
      <c r="T79" s="22">
        <f>U79*100%/N79</f>
        <v>0.96011459999999993</v>
      </c>
      <c r="U79" s="328">
        <v>240028.65</v>
      </c>
      <c r="V79" s="19" t="s">
        <v>87</v>
      </c>
      <c r="W79" s="20" t="s">
        <v>88</v>
      </c>
    </row>
    <row r="80" spans="1:23" s="240" customFormat="1" ht="117" customHeight="1" x14ac:dyDescent="0.25">
      <c r="A80" s="323">
        <v>62</v>
      </c>
      <c r="B80" s="221" t="s">
        <v>212</v>
      </c>
      <c r="C80" s="223" t="s">
        <v>32</v>
      </c>
      <c r="D80" s="223" t="s">
        <v>159</v>
      </c>
      <c r="E80" s="326">
        <v>5246</v>
      </c>
      <c r="F80" s="218" t="s">
        <v>190</v>
      </c>
      <c r="G80" s="325" t="s">
        <v>29</v>
      </c>
      <c r="H80" s="225" t="s">
        <v>36</v>
      </c>
      <c r="I80" s="223" t="s">
        <v>116</v>
      </c>
      <c r="J80" s="223" t="s">
        <v>32</v>
      </c>
      <c r="K80" s="223" t="s">
        <v>116</v>
      </c>
      <c r="L80" s="281">
        <v>737</v>
      </c>
      <c r="M80" s="16" t="s">
        <v>30</v>
      </c>
      <c r="N80" s="237">
        <v>103169.4</v>
      </c>
      <c r="O80" s="34">
        <v>45817</v>
      </c>
      <c r="P80" s="21">
        <v>45843</v>
      </c>
      <c r="Q80" s="18">
        <f t="shared" si="7"/>
        <v>252.36515740808687</v>
      </c>
      <c r="R80" s="285" t="s">
        <v>31</v>
      </c>
      <c r="S80" s="27">
        <v>408.81</v>
      </c>
      <c r="T80" s="22">
        <f>U80*100%/N80</f>
        <v>1</v>
      </c>
      <c r="U80" s="237">
        <v>103169.4</v>
      </c>
      <c r="V80" s="19" t="s">
        <v>252</v>
      </c>
      <c r="W80" s="20" t="s">
        <v>253</v>
      </c>
    </row>
    <row r="81" spans="1:23" s="240" customFormat="1" ht="94.5" x14ac:dyDescent="0.25">
      <c r="A81" s="323">
        <v>63</v>
      </c>
      <c r="B81" s="221" t="s">
        <v>212</v>
      </c>
      <c r="C81" s="223" t="s">
        <v>32</v>
      </c>
      <c r="D81" s="223" t="s">
        <v>160</v>
      </c>
      <c r="E81" s="326">
        <v>5247</v>
      </c>
      <c r="F81" s="218" t="s">
        <v>191</v>
      </c>
      <c r="G81" s="325" t="s">
        <v>29</v>
      </c>
      <c r="H81" s="280" t="s">
        <v>34</v>
      </c>
      <c r="I81" s="223" t="s">
        <v>206</v>
      </c>
      <c r="J81" s="223" t="s">
        <v>32</v>
      </c>
      <c r="K81" s="223" t="s">
        <v>206</v>
      </c>
      <c r="L81" s="281">
        <v>39548</v>
      </c>
      <c r="M81" s="16" t="s">
        <v>30</v>
      </c>
      <c r="N81" s="237">
        <v>31286.39</v>
      </c>
      <c r="O81" s="34">
        <v>45814</v>
      </c>
      <c r="P81" s="21">
        <v>45819</v>
      </c>
      <c r="Q81" s="18">
        <v>264.63</v>
      </c>
      <c r="R81" s="285" t="s">
        <v>31</v>
      </c>
      <c r="S81" s="27">
        <v>264.33</v>
      </c>
      <c r="T81" s="22">
        <f t="shared" ref="T81" si="11">U81*100%/O81</f>
        <v>0.68290020517745664</v>
      </c>
      <c r="U81" s="254">
        <v>31286.39</v>
      </c>
      <c r="V81" s="19" t="s">
        <v>111</v>
      </c>
      <c r="W81" s="20" t="s">
        <v>112</v>
      </c>
    </row>
    <row r="82" spans="1:23" s="240" customFormat="1" ht="48.75" customHeight="1" x14ac:dyDescent="0.25">
      <c r="A82" s="323">
        <v>64</v>
      </c>
      <c r="B82" s="221" t="s">
        <v>212</v>
      </c>
      <c r="C82" s="223" t="s">
        <v>32</v>
      </c>
      <c r="D82" s="223" t="s">
        <v>161</v>
      </c>
      <c r="E82" s="326">
        <v>5248</v>
      </c>
      <c r="F82" s="218" t="s">
        <v>192</v>
      </c>
      <c r="G82" s="343" t="s">
        <v>29</v>
      </c>
      <c r="H82" s="307" t="s">
        <v>57</v>
      </c>
      <c r="I82" s="223" t="s">
        <v>209</v>
      </c>
      <c r="J82" s="223" t="s">
        <v>32</v>
      </c>
      <c r="K82" s="223" t="s">
        <v>209</v>
      </c>
      <c r="L82" s="281">
        <v>39548</v>
      </c>
      <c r="M82" s="16" t="s">
        <v>30</v>
      </c>
      <c r="N82" s="237">
        <v>1800000</v>
      </c>
      <c r="O82" s="34">
        <v>45827</v>
      </c>
      <c r="P82" s="21">
        <v>46022</v>
      </c>
      <c r="Q82" s="18">
        <f t="shared" si="7"/>
        <v>1800000</v>
      </c>
      <c r="R82" s="285" t="s">
        <v>215</v>
      </c>
      <c r="S82" s="27">
        <v>1</v>
      </c>
      <c r="T82" s="22">
        <f>U82*100%/N82</f>
        <v>0.25641842777777779</v>
      </c>
      <c r="U82" s="328">
        <v>461553.17</v>
      </c>
      <c r="V82" s="19" t="s">
        <v>254</v>
      </c>
      <c r="W82" s="20" t="s">
        <v>255</v>
      </c>
    </row>
    <row r="83" spans="1:23" s="240" customFormat="1" ht="76.5" customHeight="1" x14ac:dyDescent="0.25">
      <c r="A83" s="323">
        <v>65</v>
      </c>
      <c r="B83" s="344" t="s">
        <v>212</v>
      </c>
      <c r="C83" s="345" t="s">
        <v>211</v>
      </c>
      <c r="D83" s="272" t="s">
        <v>162</v>
      </c>
      <c r="E83" s="344">
        <v>5401</v>
      </c>
      <c r="F83" s="346" t="s">
        <v>193</v>
      </c>
      <c r="G83" s="347" t="s">
        <v>266</v>
      </c>
      <c r="H83" s="280" t="s">
        <v>34</v>
      </c>
      <c r="I83" s="272" t="s">
        <v>210</v>
      </c>
      <c r="J83" s="345" t="s">
        <v>211</v>
      </c>
      <c r="K83" s="272" t="s">
        <v>210</v>
      </c>
      <c r="L83" s="274">
        <v>112</v>
      </c>
      <c r="M83" s="87" t="s">
        <v>30</v>
      </c>
      <c r="N83" s="348">
        <v>1070303.46</v>
      </c>
      <c r="O83" s="99">
        <v>45754</v>
      </c>
      <c r="P83" s="89">
        <v>45777</v>
      </c>
      <c r="Q83" s="100">
        <f t="shared" si="7"/>
        <v>137.97922389999212</v>
      </c>
      <c r="R83" s="339" t="s">
        <v>31</v>
      </c>
      <c r="S83" s="349">
        <v>7756.99</v>
      </c>
      <c r="T83" s="90">
        <f>U83*100%/N83</f>
        <v>1</v>
      </c>
      <c r="U83" s="350">
        <v>1070303.46</v>
      </c>
      <c r="V83" s="91" t="s">
        <v>256</v>
      </c>
      <c r="W83" s="92" t="s">
        <v>257</v>
      </c>
    </row>
    <row r="84" spans="1:23" s="240" customFormat="1" ht="45" customHeight="1" x14ac:dyDescent="0.25">
      <c r="A84" s="323">
        <v>66</v>
      </c>
      <c r="B84" s="344"/>
      <c r="C84" s="345"/>
      <c r="D84" s="272"/>
      <c r="E84" s="344"/>
      <c r="F84" s="346" t="s">
        <v>194</v>
      </c>
      <c r="G84" s="347"/>
      <c r="H84" s="280" t="s">
        <v>34</v>
      </c>
      <c r="I84" s="272"/>
      <c r="J84" s="345"/>
      <c r="K84" s="272"/>
      <c r="L84" s="274"/>
      <c r="M84" s="87"/>
      <c r="N84" s="348"/>
      <c r="O84" s="99"/>
      <c r="P84" s="89"/>
      <c r="Q84" s="100"/>
      <c r="R84" s="339" t="s">
        <v>31</v>
      </c>
      <c r="S84" s="349">
        <v>600</v>
      </c>
      <c r="T84" s="90"/>
      <c r="U84" s="350"/>
      <c r="V84" s="91"/>
      <c r="W84" s="92"/>
    </row>
    <row r="85" spans="1:23" s="240" customFormat="1" ht="67.5" customHeight="1" x14ac:dyDescent="0.25">
      <c r="A85" s="323">
        <v>67</v>
      </c>
      <c r="B85" s="339" t="s">
        <v>212</v>
      </c>
      <c r="C85" s="351" t="s">
        <v>211</v>
      </c>
      <c r="D85" s="279" t="s">
        <v>163</v>
      </c>
      <c r="E85" s="339">
        <v>5402</v>
      </c>
      <c r="F85" s="346" t="s">
        <v>195</v>
      </c>
      <c r="G85" s="325" t="s">
        <v>266</v>
      </c>
      <c r="H85" s="280" t="s">
        <v>34</v>
      </c>
      <c r="I85" s="279" t="s">
        <v>123</v>
      </c>
      <c r="J85" s="351" t="s">
        <v>211</v>
      </c>
      <c r="K85" s="279" t="s">
        <v>123</v>
      </c>
      <c r="L85" s="281">
        <v>64806</v>
      </c>
      <c r="M85" s="16" t="s">
        <v>30</v>
      </c>
      <c r="N85" s="352">
        <v>10518188.210000001</v>
      </c>
      <c r="O85" s="34">
        <v>45789</v>
      </c>
      <c r="P85" s="21">
        <v>45857</v>
      </c>
      <c r="Q85" s="18">
        <f t="shared" si="7"/>
        <v>259.78218031840657</v>
      </c>
      <c r="R85" s="339" t="s">
        <v>31</v>
      </c>
      <c r="S85" s="349">
        <v>40488.49</v>
      </c>
      <c r="T85" s="22">
        <f>U85*100%/N85</f>
        <v>0.90233564284166756</v>
      </c>
      <c r="U85" s="328">
        <v>9490936.1199999992</v>
      </c>
      <c r="V85" s="19" t="s">
        <v>258</v>
      </c>
      <c r="W85" s="20" t="s">
        <v>259</v>
      </c>
    </row>
    <row r="86" spans="1:23" s="240" customFormat="1" ht="51" x14ac:dyDescent="0.25">
      <c r="A86" s="323">
        <v>68</v>
      </c>
      <c r="B86" s="339" t="s">
        <v>212</v>
      </c>
      <c r="C86" s="345" t="s">
        <v>211</v>
      </c>
      <c r="D86" s="272" t="s">
        <v>164</v>
      </c>
      <c r="E86" s="344">
        <v>5403</v>
      </c>
      <c r="F86" s="346" t="s">
        <v>196</v>
      </c>
      <c r="G86" s="347" t="s">
        <v>266</v>
      </c>
      <c r="H86" s="280" t="s">
        <v>34</v>
      </c>
      <c r="I86" s="272" t="s">
        <v>205</v>
      </c>
      <c r="J86" s="345" t="s">
        <v>211</v>
      </c>
      <c r="K86" s="272" t="s">
        <v>205</v>
      </c>
      <c r="L86" s="274">
        <v>246</v>
      </c>
      <c r="M86" s="87" t="s">
        <v>30</v>
      </c>
      <c r="N86" s="348">
        <v>828314.25</v>
      </c>
      <c r="O86" s="99">
        <v>45782</v>
      </c>
      <c r="P86" s="89">
        <v>45794</v>
      </c>
      <c r="Q86" s="100">
        <f t="shared" si="7"/>
        <v>211.15544627903242</v>
      </c>
      <c r="R86" s="353" t="s">
        <v>31</v>
      </c>
      <c r="S86" s="349">
        <v>3922.77</v>
      </c>
      <c r="T86" s="90">
        <f>U86*100%/N86</f>
        <v>1</v>
      </c>
      <c r="U86" s="348">
        <v>828314.25</v>
      </c>
      <c r="V86" s="153" t="s">
        <v>260</v>
      </c>
      <c r="W86" s="156" t="s">
        <v>261</v>
      </c>
    </row>
    <row r="87" spans="1:23" s="240" customFormat="1" ht="31.5" x14ac:dyDescent="0.25">
      <c r="A87" s="323">
        <v>69</v>
      </c>
      <c r="B87" s="339"/>
      <c r="C87" s="345"/>
      <c r="D87" s="272"/>
      <c r="E87" s="344"/>
      <c r="F87" s="346" t="s">
        <v>197</v>
      </c>
      <c r="G87" s="347"/>
      <c r="H87" s="280" t="s">
        <v>34</v>
      </c>
      <c r="I87" s="272"/>
      <c r="J87" s="345"/>
      <c r="K87" s="272"/>
      <c r="L87" s="274"/>
      <c r="M87" s="87"/>
      <c r="N87" s="348"/>
      <c r="O87" s="99"/>
      <c r="P87" s="89"/>
      <c r="Q87" s="100"/>
      <c r="R87" s="354"/>
      <c r="S87" s="349">
        <v>620</v>
      </c>
      <c r="T87" s="90"/>
      <c r="U87" s="348"/>
      <c r="V87" s="155"/>
      <c r="W87" s="158"/>
    </row>
    <row r="88" spans="1:23" s="240" customFormat="1" ht="93.75" customHeight="1" x14ac:dyDescent="0.25">
      <c r="A88" s="323">
        <v>70</v>
      </c>
      <c r="B88" s="344" t="s">
        <v>212</v>
      </c>
      <c r="C88" s="345" t="s">
        <v>211</v>
      </c>
      <c r="D88" s="272" t="s">
        <v>165</v>
      </c>
      <c r="E88" s="344">
        <v>5404</v>
      </c>
      <c r="F88" s="346" t="s">
        <v>198</v>
      </c>
      <c r="G88" s="347" t="s">
        <v>132</v>
      </c>
      <c r="H88" s="355" t="s">
        <v>57</v>
      </c>
      <c r="I88" s="272" t="s">
        <v>209</v>
      </c>
      <c r="J88" s="345" t="s">
        <v>211</v>
      </c>
      <c r="K88" s="272" t="s">
        <v>209</v>
      </c>
      <c r="L88" s="291">
        <v>986</v>
      </c>
      <c r="M88" s="166" t="s">
        <v>30</v>
      </c>
      <c r="N88" s="277">
        <v>2169994.7000000002</v>
      </c>
      <c r="O88" s="169">
        <v>45789</v>
      </c>
      <c r="P88" s="105">
        <v>45885</v>
      </c>
      <c r="Q88" s="18">
        <f t="shared" si="7"/>
        <v>1326.0135779233478</v>
      </c>
      <c r="R88" s="339" t="s">
        <v>31</v>
      </c>
      <c r="S88" s="41">
        <v>1636.48</v>
      </c>
      <c r="T88" s="163">
        <f>U88*100%/3681114.08</f>
        <v>1</v>
      </c>
      <c r="U88" s="350">
        <v>3681114.08</v>
      </c>
      <c r="V88" s="153" t="s">
        <v>262</v>
      </c>
      <c r="W88" s="156" t="s">
        <v>263</v>
      </c>
    </row>
    <row r="89" spans="1:23" s="240" customFormat="1" ht="53.25" customHeight="1" x14ac:dyDescent="0.25">
      <c r="A89" s="323">
        <v>71</v>
      </c>
      <c r="B89" s="344"/>
      <c r="C89" s="345"/>
      <c r="D89" s="272"/>
      <c r="E89" s="344"/>
      <c r="F89" s="346" t="s">
        <v>119</v>
      </c>
      <c r="G89" s="347"/>
      <c r="H89" s="355"/>
      <c r="I89" s="272"/>
      <c r="J89" s="345"/>
      <c r="K89" s="272"/>
      <c r="L89" s="295"/>
      <c r="M89" s="167"/>
      <c r="N89" s="277">
        <v>517978.08</v>
      </c>
      <c r="O89" s="170"/>
      <c r="P89" s="106"/>
      <c r="Q89" s="18">
        <f t="shared" si="7"/>
        <v>929.64227000251276</v>
      </c>
      <c r="R89" s="339"/>
      <c r="S89" s="41">
        <v>557.17999999999995</v>
      </c>
      <c r="T89" s="164"/>
      <c r="U89" s="350"/>
      <c r="V89" s="154"/>
      <c r="W89" s="157"/>
    </row>
    <row r="90" spans="1:23" s="240" customFormat="1" ht="39" customHeight="1" x14ac:dyDescent="0.25">
      <c r="A90" s="323">
        <v>72</v>
      </c>
      <c r="B90" s="344"/>
      <c r="C90" s="345"/>
      <c r="D90" s="272"/>
      <c r="E90" s="344"/>
      <c r="F90" s="346" t="s">
        <v>199</v>
      </c>
      <c r="G90" s="347"/>
      <c r="H90" s="355"/>
      <c r="I90" s="272"/>
      <c r="J90" s="345"/>
      <c r="K90" s="272"/>
      <c r="L90" s="295"/>
      <c r="M90" s="167"/>
      <c r="N90" s="277">
        <v>619586.80000000005</v>
      </c>
      <c r="O90" s="170"/>
      <c r="P90" s="106"/>
      <c r="Q90" s="18">
        <f t="shared" si="7"/>
        <v>1439.25944853539</v>
      </c>
      <c r="R90" s="339" t="s">
        <v>35</v>
      </c>
      <c r="S90" s="41">
        <v>430.49</v>
      </c>
      <c r="T90" s="164"/>
      <c r="U90" s="350"/>
      <c r="V90" s="154"/>
      <c r="W90" s="157"/>
    </row>
    <row r="91" spans="1:23" s="240" customFormat="1" ht="46.5" customHeight="1" x14ac:dyDescent="0.25">
      <c r="A91" s="323">
        <v>73</v>
      </c>
      <c r="B91" s="344"/>
      <c r="C91" s="345"/>
      <c r="D91" s="272"/>
      <c r="E91" s="344"/>
      <c r="F91" s="346" t="s">
        <v>200</v>
      </c>
      <c r="G91" s="347"/>
      <c r="H91" s="355"/>
      <c r="I91" s="272"/>
      <c r="J91" s="345"/>
      <c r="K91" s="272"/>
      <c r="L91" s="299"/>
      <c r="M91" s="168"/>
      <c r="N91" s="277">
        <v>373554.5</v>
      </c>
      <c r="O91" s="171"/>
      <c r="P91" s="107"/>
      <c r="Q91" s="18">
        <f t="shared" si="7"/>
        <v>728.73041883693259</v>
      </c>
      <c r="R91" s="339" t="s">
        <v>35</v>
      </c>
      <c r="S91" s="41">
        <v>512.61</v>
      </c>
      <c r="T91" s="164"/>
      <c r="U91" s="350"/>
      <c r="V91" s="155"/>
      <c r="W91" s="158"/>
    </row>
    <row r="92" spans="1:23" s="240" customFormat="1" ht="93.75" customHeight="1" x14ac:dyDescent="0.25">
      <c r="A92" s="323">
        <v>74</v>
      </c>
      <c r="B92" s="344" t="s">
        <v>212</v>
      </c>
      <c r="C92" s="356" t="s">
        <v>211</v>
      </c>
      <c r="D92" s="272" t="s">
        <v>166</v>
      </c>
      <c r="E92" s="344">
        <v>5405</v>
      </c>
      <c r="F92" s="346" t="s">
        <v>201</v>
      </c>
      <c r="G92" s="325" t="s">
        <v>132</v>
      </c>
      <c r="H92" s="357" t="s">
        <v>36</v>
      </c>
      <c r="I92" s="272" t="s">
        <v>206</v>
      </c>
      <c r="J92" s="345" t="s">
        <v>211</v>
      </c>
      <c r="K92" s="272" t="s">
        <v>206</v>
      </c>
      <c r="L92" s="274">
        <v>332</v>
      </c>
      <c r="M92" s="87" t="s">
        <v>30</v>
      </c>
      <c r="N92" s="348">
        <v>1098009.54</v>
      </c>
      <c r="O92" s="99">
        <v>45782</v>
      </c>
      <c r="P92" s="89">
        <v>45821</v>
      </c>
      <c r="Q92" s="100">
        <f t="shared" si="7"/>
        <v>951.97636552800407</v>
      </c>
      <c r="R92" s="344" t="s">
        <v>31</v>
      </c>
      <c r="S92" s="349">
        <v>1153.4000000000001</v>
      </c>
      <c r="T92" s="90">
        <f>U92*100%/N92</f>
        <v>1</v>
      </c>
      <c r="U92" s="348">
        <v>1098009.54</v>
      </c>
      <c r="V92" s="91" t="s">
        <v>264</v>
      </c>
      <c r="W92" s="92" t="s">
        <v>265</v>
      </c>
    </row>
    <row r="93" spans="1:23" s="240" customFormat="1" ht="39.75" customHeight="1" thickBot="1" x14ac:dyDescent="0.3">
      <c r="A93" s="358">
        <v>75</v>
      </c>
      <c r="B93" s="359"/>
      <c r="C93" s="360"/>
      <c r="D93" s="361"/>
      <c r="E93" s="359"/>
      <c r="F93" s="362" t="s">
        <v>119</v>
      </c>
      <c r="G93" s="363"/>
      <c r="H93" s="364"/>
      <c r="I93" s="361"/>
      <c r="J93" s="365"/>
      <c r="K93" s="361"/>
      <c r="L93" s="366"/>
      <c r="M93" s="161"/>
      <c r="N93" s="367"/>
      <c r="O93" s="159"/>
      <c r="P93" s="160"/>
      <c r="Q93" s="174"/>
      <c r="R93" s="359"/>
      <c r="S93" s="368">
        <v>291.2</v>
      </c>
      <c r="T93" s="162"/>
      <c r="U93" s="367"/>
      <c r="V93" s="172"/>
      <c r="W93" s="173"/>
    </row>
    <row r="94" spans="1:23" s="15" customFormat="1" ht="51.75" customHeight="1" thickBot="1" x14ac:dyDescent="0.25">
      <c r="A94" s="95" t="s">
        <v>280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7"/>
    </row>
    <row r="95" spans="1:23" s="240" customFormat="1" ht="67.5" customHeight="1" x14ac:dyDescent="0.25">
      <c r="A95" s="369">
        <v>76</v>
      </c>
      <c r="B95" s="370" t="s">
        <v>281</v>
      </c>
      <c r="C95" s="371" t="s">
        <v>283</v>
      </c>
      <c r="D95" s="372" t="s">
        <v>282</v>
      </c>
      <c r="E95" s="370">
        <v>5249</v>
      </c>
      <c r="F95" s="373" t="s">
        <v>284</v>
      </c>
      <c r="G95" s="374" t="s">
        <v>29</v>
      </c>
      <c r="H95" s="375" t="s">
        <v>57</v>
      </c>
      <c r="I95" s="372" t="s">
        <v>33</v>
      </c>
      <c r="J95" s="371" t="s">
        <v>283</v>
      </c>
      <c r="K95" s="372" t="s">
        <v>33</v>
      </c>
      <c r="L95" s="376">
        <v>580</v>
      </c>
      <c r="M95" s="184" t="s">
        <v>30</v>
      </c>
      <c r="N95" s="377">
        <v>39938.28</v>
      </c>
      <c r="O95" s="186">
        <v>45810</v>
      </c>
      <c r="P95" s="188">
        <v>45870</v>
      </c>
      <c r="Q95" s="43">
        <f t="shared" ref="Q95:Q97" si="12">N95/S95</f>
        <v>1655.8159203980099</v>
      </c>
      <c r="R95" s="378" t="s">
        <v>35</v>
      </c>
      <c r="S95" s="379">
        <v>24.12</v>
      </c>
      <c r="T95" s="194">
        <f>U95*100%/68938.28</f>
        <v>1</v>
      </c>
      <c r="U95" s="380">
        <v>68938.28</v>
      </c>
      <c r="V95" s="190" t="s">
        <v>248</v>
      </c>
      <c r="W95" s="192" t="s">
        <v>249</v>
      </c>
    </row>
    <row r="96" spans="1:23" s="240" customFormat="1" ht="67.5" customHeight="1" x14ac:dyDescent="0.25">
      <c r="A96" s="381"/>
      <c r="B96" s="382"/>
      <c r="C96" s="383"/>
      <c r="D96" s="384"/>
      <c r="E96" s="382"/>
      <c r="F96" s="385" t="s">
        <v>49</v>
      </c>
      <c r="G96" s="386"/>
      <c r="H96" s="387"/>
      <c r="I96" s="384"/>
      <c r="J96" s="383"/>
      <c r="K96" s="384"/>
      <c r="L96" s="388"/>
      <c r="M96" s="185"/>
      <c r="N96" s="389">
        <v>29000</v>
      </c>
      <c r="O96" s="187"/>
      <c r="P96" s="189"/>
      <c r="Q96" s="42">
        <f t="shared" si="12"/>
        <v>110.7546593339444</v>
      </c>
      <c r="R96" s="390" t="s">
        <v>31</v>
      </c>
      <c r="S96" s="391">
        <v>261.83999999999997</v>
      </c>
      <c r="T96" s="195"/>
      <c r="U96" s="392"/>
      <c r="V96" s="191"/>
      <c r="W96" s="193"/>
    </row>
    <row r="97" spans="1:23" s="240" customFormat="1" ht="67.5" customHeight="1" x14ac:dyDescent="0.25">
      <c r="A97" s="323">
        <v>77</v>
      </c>
      <c r="B97" s="339" t="s">
        <v>281</v>
      </c>
      <c r="C97" s="351" t="s">
        <v>211</v>
      </c>
      <c r="D97" s="279" t="s">
        <v>285</v>
      </c>
      <c r="E97" s="339">
        <v>5406</v>
      </c>
      <c r="F97" s="346" t="s">
        <v>286</v>
      </c>
      <c r="G97" s="325" t="s">
        <v>266</v>
      </c>
      <c r="H97" s="280" t="s">
        <v>57</v>
      </c>
      <c r="I97" s="279" t="s">
        <v>33</v>
      </c>
      <c r="J97" s="351" t="s">
        <v>211</v>
      </c>
      <c r="K97" s="279" t="s">
        <v>33</v>
      </c>
      <c r="L97" s="281">
        <v>39548</v>
      </c>
      <c r="M97" s="16" t="s">
        <v>30</v>
      </c>
      <c r="N97" s="352">
        <v>1624000.99</v>
      </c>
      <c r="O97" s="34">
        <v>45840</v>
      </c>
      <c r="P97" s="21">
        <v>45913</v>
      </c>
      <c r="Q97" s="18">
        <f t="shared" si="12"/>
        <v>1624000.99</v>
      </c>
      <c r="R97" s="339" t="s">
        <v>215</v>
      </c>
      <c r="S97" s="349">
        <v>1</v>
      </c>
      <c r="T97" s="22">
        <f>U97*100%/N97</f>
        <v>0.90621035274122586</v>
      </c>
      <c r="U97" s="352">
        <v>1471686.51</v>
      </c>
      <c r="V97" s="19" t="s">
        <v>287</v>
      </c>
      <c r="W97" s="20" t="s">
        <v>288</v>
      </c>
    </row>
    <row r="98" spans="1:23" s="240" customFormat="1" ht="67.5" customHeight="1" thickBot="1" x14ac:dyDescent="0.3">
      <c r="A98" s="358">
        <v>78</v>
      </c>
      <c r="B98" s="393" t="s">
        <v>281</v>
      </c>
      <c r="C98" s="394" t="s">
        <v>289</v>
      </c>
      <c r="D98" s="395" t="s">
        <v>290</v>
      </c>
      <c r="E98" s="393">
        <v>5302</v>
      </c>
      <c r="F98" s="362" t="s">
        <v>291</v>
      </c>
      <c r="G98" s="396" t="s">
        <v>29</v>
      </c>
      <c r="H98" s="397" t="s">
        <v>36</v>
      </c>
      <c r="I98" s="395" t="s">
        <v>38</v>
      </c>
      <c r="J98" s="394" t="s">
        <v>289</v>
      </c>
      <c r="K98" s="395" t="s">
        <v>38</v>
      </c>
      <c r="L98" s="398">
        <v>958</v>
      </c>
      <c r="M98" s="30" t="s">
        <v>30</v>
      </c>
      <c r="N98" s="399">
        <v>2651297.33</v>
      </c>
      <c r="O98" s="62">
        <v>45845</v>
      </c>
      <c r="P98" s="44">
        <v>45913</v>
      </c>
      <c r="Q98" s="45">
        <f t="shared" ref="Q98:Q102" si="13">N98/S98</f>
        <v>711.94879967776592</v>
      </c>
      <c r="R98" s="393" t="s">
        <v>31</v>
      </c>
      <c r="S98" s="368">
        <v>3724</v>
      </c>
      <c r="T98" s="31">
        <f>U98*100%/N98</f>
        <v>0.57789837550962264</v>
      </c>
      <c r="U98" s="400">
        <v>1532180.42</v>
      </c>
      <c r="V98" s="32" t="s">
        <v>292</v>
      </c>
      <c r="W98" s="33" t="s">
        <v>293</v>
      </c>
    </row>
    <row r="99" spans="1:23" ht="44.25" customHeight="1" thickBot="1" x14ac:dyDescent="0.3">
      <c r="A99" s="95" t="s">
        <v>294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7"/>
    </row>
    <row r="100" spans="1:23" s="240" customFormat="1" ht="67.5" customHeight="1" x14ac:dyDescent="0.25">
      <c r="A100" s="401">
        <v>79</v>
      </c>
      <c r="B100" s="378" t="s">
        <v>295</v>
      </c>
      <c r="C100" s="402" t="s">
        <v>283</v>
      </c>
      <c r="D100" s="403" t="s">
        <v>296</v>
      </c>
      <c r="E100" s="378">
        <v>5250</v>
      </c>
      <c r="F100" s="373" t="s">
        <v>297</v>
      </c>
      <c r="G100" s="404" t="s">
        <v>29</v>
      </c>
      <c r="H100" s="405" t="s">
        <v>34</v>
      </c>
      <c r="I100" s="403" t="s">
        <v>33</v>
      </c>
      <c r="J100" s="402" t="s">
        <v>283</v>
      </c>
      <c r="K100" s="403" t="s">
        <v>33</v>
      </c>
      <c r="L100" s="406">
        <v>580</v>
      </c>
      <c r="M100" s="46" t="s">
        <v>30</v>
      </c>
      <c r="N100" s="377">
        <v>371835.66</v>
      </c>
      <c r="O100" s="63">
        <v>45831</v>
      </c>
      <c r="P100" s="55">
        <v>45843</v>
      </c>
      <c r="Q100" s="43">
        <f t="shared" si="13"/>
        <v>371835.66</v>
      </c>
      <c r="R100" s="378" t="s">
        <v>298</v>
      </c>
      <c r="S100" s="379">
        <v>1</v>
      </c>
      <c r="T100" s="52">
        <f>U100*100%/N100</f>
        <v>1</v>
      </c>
      <c r="U100" s="377">
        <v>371835.66</v>
      </c>
      <c r="V100" s="48" t="s">
        <v>299</v>
      </c>
      <c r="W100" s="50" t="s">
        <v>300</v>
      </c>
    </row>
    <row r="101" spans="1:23" s="240" customFormat="1" ht="45" x14ac:dyDescent="0.25">
      <c r="A101" s="407">
        <v>80</v>
      </c>
      <c r="B101" s="390" t="s">
        <v>295</v>
      </c>
      <c r="C101" s="408" t="s">
        <v>289</v>
      </c>
      <c r="D101" s="409" t="s">
        <v>301</v>
      </c>
      <c r="E101" s="390">
        <v>5303</v>
      </c>
      <c r="F101" s="410" t="s">
        <v>302</v>
      </c>
      <c r="G101" s="411" t="s">
        <v>29</v>
      </c>
      <c r="H101" s="412" t="s">
        <v>36</v>
      </c>
      <c r="I101" s="413" t="s">
        <v>38</v>
      </c>
      <c r="J101" s="408" t="s">
        <v>289</v>
      </c>
      <c r="K101" s="413" t="s">
        <v>38</v>
      </c>
      <c r="L101" s="414">
        <v>1557</v>
      </c>
      <c r="M101" s="47" t="s">
        <v>30</v>
      </c>
      <c r="N101" s="415">
        <v>478339.27</v>
      </c>
      <c r="O101" s="416">
        <v>45824</v>
      </c>
      <c r="P101" s="416">
        <v>45878</v>
      </c>
      <c r="Q101" s="42">
        <f t="shared" si="13"/>
        <v>2224.2131033200039</v>
      </c>
      <c r="R101" s="413" t="s">
        <v>31</v>
      </c>
      <c r="S101" s="417">
        <v>215.06</v>
      </c>
      <c r="T101" s="53">
        <f>U101*100%/N101</f>
        <v>0.77779706441413432</v>
      </c>
      <c r="U101" s="415">
        <v>372050.88</v>
      </c>
      <c r="V101" s="49" t="s">
        <v>304</v>
      </c>
      <c r="W101" s="51" t="s">
        <v>305</v>
      </c>
    </row>
    <row r="102" spans="1:23" s="240" customFormat="1" ht="45.75" thickBot="1" x14ac:dyDescent="0.3">
      <c r="A102" s="418">
        <v>81</v>
      </c>
      <c r="B102" s="419" t="s">
        <v>295</v>
      </c>
      <c r="C102" s="420" t="s">
        <v>289</v>
      </c>
      <c r="D102" s="421" t="s">
        <v>303</v>
      </c>
      <c r="E102" s="419">
        <v>5304</v>
      </c>
      <c r="F102" s="422" t="s">
        <v>302</v>
      </c>
      <c r="G102" s="423" t="s">
        <v>29</v>
      </c>
      <c r="H102" s="424" t="s">
        <v>34</v>
      </c>
      <c r="I102" s="425" t="s">
        <v>38</v>
      </c>
      <c r="J102" s="420" t="s">
        <v>289</v>
      </c>
      <c r="K102" s="425" t="s">
        <v>38</v>
      </c>
      <c r="L102" s="426">
        <v>52</v>
      </c>
      <c r="M102" s="56" t="s">
        <v>30</v>
      </c>
      <c r="N102" s="427">
        <v>1239375.22</v>
      </c>
      <c r="O102" s="428">
        <v>45859</v>
      </c>
      <c r="P102" s="429">
        <v>45927</v>
      </c>
      <c r="Q102" s="57">
        <f t="shared" si="13"/>
        <v>426.790918545149</v>
      </c>
      <c r="R102" s="430" t="s">
        <v>31</v>
      </c>
      <c r="S102" s="431">
        <v>2903.94</v>
      </c>
      <c r="T102" s="58">
        <f>U102*100%/N102</f>
        <v>0.72686721136799881</v>
      </c>
      <c r="U102" s="432">
        <v>900861.21</v>
      </c>
      <c r="V102" s="59" t="s">
        <v>306</v>
      </c>
      <c r="W102" s="60" t="s">
        <v>307</v>
      </c>
    </row>
    <row r="103" spans="1:23" ht="50.25" customHeight="1" thickBot="1" x14ac:dyDescent="0.3">
      <c r="A103" s="95" t="s">
        <v>308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7"/>
    </row>
    <row r="104" spans="1:23" s="443" customFormat="1" ht="80.25" customHeight="1" x14ac:dyDescent="0.2">
      <c r="A104" s="433">
        <v>82</v>
      </c>
      <c r="B104" s="434" t="s">
        <v>315</v>
      </c>
      <c r="C104" s="435" t="s">
        <v>283</v>
      </c>
      <c r="D104" s="436" t="s">
        <v>310</v>
      </c>
      <c r="E104" s="434">
        <v>5251</v>
      </c>
      <c r="F104" s="437" t="s">
        <v>328</v>
      </c>
      <c r="G104" s="438" t="s">
        <v>29</v>
      </c>
      <c r="H104" s="439" t="s">
        <v>57</v>
      </c>
      <c r="I104" s="435" t="s">
        <v>309</v>
      </c>
      <c r="J104" s="435" t="s">
        <v>283</v>
      </c>
      <c r="K104" s="435" t="s">
        <v>309</v>
      </c>
      <c r="L104" s="440">
        <v>105</v>
      </c>
      <c r="M104" s="70" t="s">
        <v>30</v>
      </c>
      <c r="N104" s="441">
        <v>85991.7</v>
      </c>
      <c r="O104" s="71">
        <v>45859</v>
      </c>
      <c r="P104" s="72">
        <v>45913</v>
      </c>
      <c r="Q104" s="73">
        <v>72.7</v>
      </c>
      <c r="R104" s="434" t="s">
        <v>298</v>
      </c>
      <c r="S104" s="442">
        <v>1</v>
      </c>
      <c r="T104" s="74">
        <f>U104*100%/N104</f>
        <v>0.72754975189465965</v>
      </c>
      <c r="U104" s="441">
        <v>62563.24</v>
      </c>
      <c r="V104" s="75" t="s">
        <v>318</v>
      </c>
      <c r="W104" s="76" t="s">
        <v>319</v>
      </c>
    </row>
    <row r="105" spans="1:23" s="443" customFormat="1" ht="63" customHeight="1" x14ac:dyDescent="0.2">
      <c r="A105" s="444">
        <v>83</v>
      </c>
      <c r="B105" s="339" t="s">
        <v>315</v>
      </c>
      <c r="C105" s="279" t="s">
        <v>283</v>
      </c>
      <c r="D105" s="445" t="s">
        <v>312</v>
      </c>
      <c r="E105" s="339">
        <v>5252</v>
      </c>
      <c r="F105" s="346" t="s">
        <v>311</v>
      </c>
      <c r="G105" s="446" t="s">
        <v>29</v>
      </c>
      <c r="H105" s="447" t="s">
        <v>34</v>
      </c>
      <c r="I105" s="279" t="s">
        <v>123</v>
      </c>
      <c r="J105" s="279" t="s">
        <v>283</v>
      </c>
      <c r="K105" s="279" t="s">
        <v>123</v>
      </c>
      <c r="L105" s="281">
        <v>220</v>
      </c>
      <c r="M105" s="65" t="s">
        <v>30</v>
      </c>
      <c r="N105" s="352">
        <v>154403.48000000001</v>
      </c>
      <c r="O105" s="34">
        <v>45882</v>
      </c>
      <c r="P105" s="21">
        <v>45901</v>
      </c>
      <c r="Q105" s="66">
        <v>220</v>
      </c>
      <c r="R105" s="339" t="s">
        <v>298</v>
      </c>
      <c r="S105" s="349">
        <v>1</v>
      </c>
      <c r="T105" s="22">
        <f t="shared" ref="T105:T106" si="14">U105*100%/N105</f>
        <v>1</v>
      </c>
      <c r="U105" s="352">
        <v>154403.48000000001</v>
      </c>
      <c r="V105" s="67" t="s">
        <v>320</v>
      </c>
      <c r="W105" s="77" t="s">
        <v>321</v>
      </c>
    </row>
    <row r="106" spans="1:23" s="443" customFormat="1" ht="75" customHeight="1" x14ac:dyDescent="0.2">
      <c r="A106" s="444">
        <v>84</v>
      </c>
      <c r="B106" s="339" t="s">
        <v>315</v>
      </c>
      <c r="C106" s="279" t="s">
        <v>283</v>
      </c>
      <c r="D106" s="445" t="s">
        <v>314</v>
      </c>
      <c r="E106" s="339">
        <v>5253</v>
      </c>
      <c r="F106" s="346" t="s">
        <v>313</v>
      </c>
      <c r="G106" s="446" t="s">
        <v>29</v>
      </c>
      <c r="H106" s="280" t="s">
        <v>57</v>
      </c>
      <c r="I106" s="279" t="s">
        <v>33</v>
      </c>
      <c r="J106" s="279" t="s">
        <v>283</v>
      </c>
      <c r="K106" s="279" t="s">
        <v>33</v>
      </c>
      <c r="L106" s="281">
        <v>59</v>
      </c>
      <c r="M106" s="65" t="s">
        <v>30</v>
      </c>
      <c r="N106" s="352">
        <v>170763.49</v>
      </c>
      <c r="O106" s="34">
        <v>45901</v>
      </c>
      <c r="P106" s="21">
        <v>45907</v>
      </c>
      <c r="Q106" s="66">
        <f t="shared" ref="Q106" si="15">N106/S106</f>
        <v>1334.0897656249999</v>
      </c>
      <c r="R106" s="339" t="s">
        <v>35</v>
      </c>
      <c r="S106" s="349">
        <v>128</v>
      </c>
      <c r="T106" s="22">
        <f t="shared" si="14"/>
        <v>0.82130208278127848</v>
      </c>
      <c r="U106" s="352">
        <v>140248.41</v>
      </c>
      <c r="V106" s="67" t="s">
        <v>316</v>
      </c>
      <c r="W106" s="77" t="s">
        <v>317</v>
      </c>
    </row>
    <row r="107" spans="1:23" s="240" customFormat="1" ht="67.5" customHeight="1" x14ac:dyDescent="0.25">
      <c r="A107" s="323">
        <v>78</v>
      </c>
      <c r="B107" s="339" t="s">
        <v>315</v>
      </c>
      <c r="C107" s="351" t="s">
        <v>289</v>
      </c>
      <c r="D107" s="448" t="s">
        <v>333</v>
      </c>
      <c r="E107" s="339">
        <v>5306</v>
      </c>
      <c r="F107" s="449" t="s">
        <v>349</v>
      </c>
      <c r="G107" s="325" t="s">
        <v>29</v>
      </c>
      <c r="H107" s="280" t="s">
        <v>36</v>
      </c>
      <c r="I107" s="450" t="s">
        <v>33</v>
      </c>
      <c r="J107" s="351" t="s">
        <v>289</v>
      </c>
      <c r="K107" s="450" t="s">
        <v>33</v>
      </c>
      <c r="L107" s="281">
        <v>958</v>
      </c>
      <c r="M107" s="16" t="s">
        <v>30</v>
      </c>
      <c r="N107" s="451">
        <v>213756.07</v>
      </c>
      <c r="O107" s="34">
        <v>45859</v>
      </c>
      <c r="P107" s="21">
        <v>45913</v>
      </c>
      <c r="Q107" s="66">
        <f t="shared" ref="Q107:Q139" si="16">N107/S107</f>
        <v>2016.5666981132076</v>
      </c>
      <c r="R107" s="339" t="s">
        <v>35</v>
      </c>
      <c r="S107" s="349">
        <v>106</v>
      </c>
      <c r="T107" s="22">
        <f t="shared" ref="T107:T134" si="17">U107*100%/N107</f>
        <v>0.7502278648741999</v>
      </c>
      <c r="U107" s="328">
        <v>160365.76000000001</v>
      </c>
      <c r="V107" s="19" t="s">
        <v>388</v>
      </c>
      <c r="W107" s="20" t="s">
        <v>319</v>
      </c>
    </row>
    <row r="108" spans="1:23" s="240" customFormat="1" ht="67.5" customHeight="1" x14ac:dyDescent="0.25">
      <c r="A108" s="323">
        <v>78</v>
      </c>
      <c r="B108" s="339" t="s">
        <v>315</v>
      </c>
      <c r="C108" s="351" t="s">
        <v>289</v>
      </c>
      <c r="D108" s="448" t="s">
        <v>334</v>
      </c>
      <c r="E108" s="339">
        <v>5307</v>
      </c>
      <c r="F108" s="449" t="s">
        <v>350</v>
      </c>
      <c r="G108" s="325" t="s">
        <v>29</v>
      </c>
      <c r="H108" s="280" t="s">
        <v>36</v>
      </c>
      <c r="I108" s="450" t="s">
        <v>116</v>
      </c>
      <c r="J108" s="351" t="s">
        <v>289</v>
      </c>
      <c r="K108" s="450" t="s">
        <v>116</v>
      </c>
      <c r="L108" s="281">
        <v>1369</v>
      </c>
      <c r="M108" s="16" t="s">
        <v>30</v>
      </c>
      <c r="N108" s="451">
        <v>735985.61</v>
      </c>
      <c r="O108" s="34">
        <v>45866</v>
      </c>
      <c r="P108" s="21">
        <v>45905</v>
      </c>
      <c r="Q108" s="18">
        <f t="shared" si="16"/>
        <v>1737.4132102641579</v>
      </c>
      <c r="R108" s="339" t="s">
        <v>35</v>
      </c>
      <c r="S108" s="349">
        <v>423.61</v>
      </c>
      <c r="T108" s="22">
        <f t="shared" si="17"/>
        <v>0.57972136167173161</v>
      </c>
      <c r="U108" s="328">
        <v>426666.58</v>
      </c>
      <c r="V108" s="19" t="s">
        <v>386</v>
      </c>
      <c r="W108" s="20" t="s">
        <v>387</v>
      </c>
    </row>
    <row r="109" spans="1:23" s="240" customFormat="1" ht="67.5" customHeight="1" x14ac:dyDescent="0.25">
      <c r="A109" s="452">
        <v>78</v>
      </c>
      <c r="B109" s="344" t="s">
        <v>315</v>
      </c>
      <c r="C109" s="345" t="s">
        <v>289</v>
      </c>
      <c r="D109" s="453" t="s">
        <v>335</v>
      </c>
      <c r="E109" s="344">
        <v>5308</v>
      </c>
      <c r="F109" s="449" t="s">
        <v>351</v>
      </c>
      <c r="G109" s="347" t="s">
        <v>29</v>
      </c>
      <c r="H109" s="273" t="s">
        <v>36</v>
      </c>
      <c r="I109" s="454" t="s">
        <v>33</v>
      </c>
      <c r="J109" s="345" t="s">
        <v>289</v>
      </c>
      <c r="K109" s="454" t="s">
        <v>33</v>
      </c>
      <c r="L109" s="274">
        <v>1250</v>
      </c>
      <c r="M109" s="87" t="s">
        <v>30</v>
      </c>
      <c r="N109" s="451">
        <v>222504.18</v>
      </c>
      <c r="O109" s="88">
        <v>45866</v>
      </c>
      <c r="P109" s="89">
        <v>45934</v>
      </c>
      <c r="Q109" s="18">
        <f t="shared" si="16"/>
        <v>1323.956801142449</v>
      </c>
      <c r="R109" s="339" t="s">
        <v>35</v>
      </c>
      <c r="S109" s="349">
        <v>168.06</v>
      </c>
      <c r="T109" s="90">
        <f>U109*100%/697463.84</f>
        <v>0.60988887968729677</v>
      </c>
      <c r="U109" s="350">
        <v>425375.44</v>
      </c>
      <c r="V109" s="91" t="s">
        <v>385</v>
      </c>
      <c r="W109" s="92" t="s">
        <v>384</v>
      </c>
    </row>
    <row r="110" spans="1:23" s="240" customFormat="1" ht="30" customHeight="1" x14ac:dyDescent="0.25">
      <c r="A110" s="452"/>
      <c r="B110" s="344"/>
      <c r="C110" s="345"/>
      <c r="D110" s="453"/>
      <c r="E110" s="344"/>
      <c r="F110" s="449" t="s">
        <v>168</v>
      </c>
      <c r="G110" s="347"/>
      <c r="H110" s="273"/>
      <c r="I110" s="454"/>
      <c r="J110" s="345"/>
      <c r="K110" s="454"/>
      <c r="L110" s="274"/>
      <c r="M110" s="87"/>
      <c r="N110" s="451">
        <v>189663.79</v>
      </c>
      <c r="O110" s="88"/>
      <c r="P110" s="89"/>
      <c r="Q110" s="18">
        <f t="shared" si="16"/>
        <v>328.17778969771427</v>
      </c>
      <c r="R110" s="339" t="s">
        <v>31</v>
      </c>
      <c r="S110" s="349">
        <v>577.92999999999995</v>
      </c>
      <c r="T110" s="90"/>
      <c r="U110" s="350"/>
      <c r="V110" s="91"/>
      <c r="W110" s="92"/>
    </row>
    <row r="111" spans="1:23" s="240" customFormat="1" ht="30" customHeight="1" x14ac:dyDescent="0.25">
      <c r="A111" s="452"/>
      <c r="B111" s="344"/>
      <c r="C111" s="345"/>
      <c r="D111" s="453"/>
      <c r="E111" s="344"/>
      <c r="F111" s="449" t="s">
        <v>45</v>
      </c>
      <c r="G111" s="347"/>
      <c r="H111" s="273"/>
      <c r="I111" s="454"/>
      <c r="J111" s="345"/>
      <c r="K111" s="454"/>
      <c r="L111" s="274"/>
      <c r="M111" s="87"/>
      <c r="N111" s="451">
        <v>196769.92000000001</v>
      </c>
      <c r="O111" s="88"/>
      <c r="P111" s="89"/>
      <c r="Q111" s="18">
        <f t="shared" si="16"/>
        <v>796.09143504470615</v>
      </c>
      <c r="R111" s="339" t="s">
        <v>31</v>
      </c>
      <c r="S111" s="349">
        <v>247.17</v>
      </c>
      <c r="T111" s="90"/>
      <c r="U111" s="350"/>
      <c r="V111" s="91"/>
      <c r="W111" s="92"/>
    </row>
    <row r="112" spans="1:23" s="240" customFormat="1" ht="30" customHeight="1" x14ac:dyDescent="0.25">
      <c r="A112" s="452"/>
      <c r="B112" s="344"/>
      <c r="C112" s="345"/>
      <c r="D112" s="453"/>
      <c r="E112" s="344"/>
      <c r="F112" s="449" t="s">
        <v>49</v>
      </c>
      <c r="G112" s="347"/>
      <c r="H112" s="273"/>
      <c r="I112" s="454"/>
      <c r="J112" s="345"/>
      <c r="K112" s="454"/>
      <c r="L112" s="274"/>
      <c r="M112" s="87"/>
      <c r="N112" s="451">
        <v>88525.95</v>
      </c>
      <c r="O112" s="88"/>
      <c r="P112" s="89"/>
      <c r="Q112" s="18">
        <f t="shared" si="16"/>
        <v>482.58803968600085</v>
      </c>
      <c r="R112" s="339" t="s">
        <v>35</v>
      </c>
      <c r="S112" s="349">
        <v>183.44</v>
      </c>
      <c r="T112" s="90"/>
      <c r="U112" s="350"/>
      <c r="V112" s="91"/>
      <c r="W112" s="92"/>
    </row>
    <row r="113" spans="1:23" s="240" customFormat="1" ht="67.5" customHeight="1" x14ac:dyDescent="0.25">
      <c r="A113" s="323">
        <v>78</v>
      </c>
      <c r="B113" s="339" t="s">
        <v>315</v>
      </c>
      <c r="C113" s="351" t="s">
        <v>289</v>
      </c>
      <c r="D113" s="448" t="s">
        <v>337</v>
      </c>
      <c r="E113" s="339">
        <v>5309</v>
      </c>
      <c r="F113" s="449" t="s">
        <v>336</v>
      </c>
      <c r="G113" s="325" t="s">
        <v>29</v>
      </c>
      <c r="H113" s="280" t="s">
        <v>36</v>
      </c>
      <c r="I113" s="450" t="s">
        <v>58</v>
      </c>
      <c r="J113" s="351" t="s">
        <v>289</v>
      </c>
      <c r="K113" s="450" t="s">
        <v>58</v>
      </c>
      <c r="L113" s="281">
        <v>1450</v>
      </c>
      <c r="M113" s="16" t="s">
        <v>30</v>
      </c>
      <c r="N113" s="451">
        <v>1574693.67</v>
      </c>
      <c r="O113" s="34">
        <v>45880</v>
      </c>
      <c r="P113" s="21">
        <v>45950</v>
      </c>
      <c r="Q113" s="18">
        <f t="shared" si="16"/>
        <v>314.99417297444347</v>
      </c>
      <c r="R113" s="339" t="s">
        <v>31</v>
      </c>
      <c r="S113" s="349">
        <v>4999.12</v>
      </c>
      <c r="T113" s="22">
        <f t="shared" si="17"/>
        <v>0.7030992827957453</v>
      </c>
      <c r="U113" s="328">
        <v>1107165.99</v>
      </c>
      <c r="V113" s="19" t="s">
        <v>382</v>
      </c>
      <c r="W113" s="20" t="s">
        <v>383</v>
      </c>
    </row>
    <row r="114" spans="1:23" s="240" customFormat="1" ht="67.5" customHeight="1" x14ac:dyDescent="0.25">
      <c r="A114" s="452">
        <v>78</v>
      </c>
      <c r="B114" s="344" t="s">
        <v>315</v>
      </c>
      <c r="C114" s="345" t="s">
        <v>289</v>
      </c>
      <c r="D114" s="453" t="s">
        <v>338</v>
      </c>
      <c r="E114" s="344">
        <v>5310</v>
      </c>
      <c r="F114" s="449" t="s">
        <v>379</v>
      </c>
      <c r="G114" s="347" t="s">
        <v>29</v>
      </c>
      <c r="H114" s="273" t="s">
        <v>36</v>
      </c>
      <c r="I114" s="454" t="s">
        <v>205</v>
      </c>
      <c r="J114" s="345" t="s">
        <v>289</v>
      </c>
      <c r="K114" s="454" t="s">
        <v>205</v>
      </c>
      <c r="L114" s="274">
        <v>1050</v>
      </c>
      <c r="M114" s="87" t="s">
        <v>30</v>
      </c>
      <c r="N114" s="451">
        <v>1042090.26</v>
      </c>
      <c r="O114" s="88">
        <v>45880</v>
      </c>
      <c r="P114" s="89">
        <v>45960</v>
      </c>
      <c r="Q114" s="18">
        <f t="shared" si="16"/>
        <v>280.79074279155117</v>
      </c>
      <c r="R114" s="339" t="s">
        <v>31</v>
      </c>
      <c r="S114" s="349">
        <v>3711.27</v>
      </c>
      <c r="T114" s="90">
        <f t="shared" si="17"/>
        <v>0.52196748293185269</v>
      </c>
      <c r="U114" s="350">
        <v>543937.23</v>
      </c>
      <c r="V114" s="91" t="s">
        <v>380</v>
      </c>
      <c r="W114" s="92" t="s">
        <v>381</v>
      </c>
    </row>
    <row r="115" spans="1:23" s="240" customFormat="1" ht="47.25" customHeight="1" x14ac:dyDescent="0.25">
      <c r="A115" s="452"/>
      <c r="B115" s="344"/>
      <c r="C115" s="345"/>
      <c r="D115" s="453"/>
      <c r="E115" s="344"/>
      <c r="F115" s="449" t="s">
        <v>45</v>
      </c>
      <c r="G115" s="347"/>
      <c r="H115" s="273"/>
      <c r="I115" s="454"/>
      <c r="J115" s="345"/>
      <c r="K115" s="454"/>
      <c r="L115" s="274"/>
      <c r="M115" s="87"/>
      <c r="N115" s="451">
        <v>810900.43</v>
      </c>
      <c r="O115" s="88"/>
      <c r="P115" s="89"/>
      <c r="Q115" s="18">
        <f t="shared" si="16"/>
        <v>495.20334532308203</v>
      </c>
      <c r="R115" s="339" t="s">
        <v>31</v>
      </c>
      <c r="S115" s="349">
        <v>1637.51</v>
      </c>
      <c r="T115" s="90"/>
      <c r="U115" s="350"/>
      <c r="V115" s="91"/>
      <c r="W115" s="92"/>
    </row>
    <row r="116" spans="1:23" s="240" customFormat="1" ht="78" customHeight="1" x14ac:dyDescent="0.25">
      <c r="A116" s="452">
        <v>78</v>
      </c>
      <c r="B116" s="344" t="s">
        <v>315</v>
      </c>
      <c r="C116" s="345" t="s">
        <v>289</v>
      </c>
      <c r="D116" s="453" t="s">
        <v>339</v>
      </c>
      <c r="E116" s="344">
        <v>5311</v>
      </c>
      <c r="F116" s="449" t="s">
        <v>374</v>
      </c>
      <c r="G116" s="347" t="s">
        <v>29</v>
      </c>
      <c r="H116" s="273" t="s">
        <v>34</v>
      </c>
      <c r="I116" s="454" t="s">
        <v>123</v>
      </c>
      <c r="J116" s="345" t="s">
        <v>289</v>
      </c>
      <c r="K116" s="454" t="s">
        <v>123</v>
      </c>
      <c r="L116" s="274">
        <v>235</v>
      </c>
      <c r="M116" s="87" t="s">
        <v>30</v>
      </c>
      <c r="N116" s="451">
        <v>544427.74</v>
      </c>
      <c r="O116" s="88">
        <v>45880</v>
      </c>
      <c r="P116" s="89">
        <v>45950</v>
      </c>
      <c r="Q116" s="18">
        <f t="shared" si="16"/>
        <v>306.0491317619414</v>
      </c>
      <c r="R116" s="339" t="s">
        <v>31</v>
      </c>
      <c r="S116" s="349">
        <v>1778.89</v>
      </c>
      <c r="T116" s="90">
        <f>U116*100%/1988680.95</f>
        <v>0.48465318179871941</v>
      </c>
      <c r="U116" s="350">
        <v>963820.55</v>
      </c>
      <c r="V116" s="91" t="s">
        <v>377</v>
      </c>
      <c r="W116" s="92" t="s">
        <v>378</v>
      </c>
    </row>
    <row r="117" spans="1:23" s="240" customFormat="1" ht="30" customHeight="1" x14ac:dyDescent="0.25">
      <c r="A117" s="452"/>
      <c r="B117" s="344"/>
      <c r="C117" s="345"/>
      <c r="D117" s="453"/>
      <c r="E117" s="344"/>
      <c r="F117" s="449" t="s">
        <v>375</v>
      </c>
      <c r="G117" s="347"/>
      <c r="H117" s="273"/>
      <c r="I117" s="454"/>
      <c r="J117" s="345"/>
      <c r="K117" s="454"/>
      <c r="L117" s="274"/>
      <c r="M117" s="87"/>
      <c r="N117" s="451">
        <v>74856.67</v>
      </c>
      <c r="O117" s="88"/>
      <c r="P117" s="89"/>
      <c r="Q117" s="18">
        <f t="shared" si="16"/>
        <v>494.0708204078939</v>
      </c>
      <c r="R117" s="339" t="s">
        <v>31</v>
      </c>
      <c r="S117" s="349">
        <v>151.51</v>
      </c>
      <c r="T117" s="90"/>
      <c r="U117" s="350"/>
      <c r="V117" s="91"/>
      <c r="W117" s="92"/>
    </row>
    <row r="118" spans="1:23" s="240" customFormat="1" ht="30" customHeight="1" x14ac:dyDescent="0.25">
      <c r="A118" s="452"/>
      <c r="B118" s="344"/>
      <c r="C118" s="345"/>
      <c r="D118" s="453"/>
      <c r="E118" s="344"/>
      <c r="F118" s="449" t="s">
        <v>373</v>
      </c>
      <c r="G118" s="347"/>
      <c r="H118" s="273"/>
      <c r="I118" s="454"/>
      <c r="J118" s="345"/>
      <c r="K118" s="454"/>
      <c r="L118" s="274"/>
      <c r="M118" s="87"/>
      <c r="N118" s="451">
        <v>972836.5</v>
      </c>
      <c r="O118" s="88"/>
      <c r="P118" s="89"/>
      <c r="Q118" s="18">
        <f t="shared" si="16"/>
        <v>294.58201990655368</v>
      </c>
      <c r="R118" s="339" t="s">
        <v>31</v>
      </c>
      <c r="S118" s="349">
        <v>3302.43</v>
      </c>
      <c r="T118" s="90"/>
      <c r="U118" s="350"/>
      <c r="V118" s="91"/>
      <c r="W118" s="92"/>
    </row>
    <row r="119" spans="1:23" s="240" customFormat="1" ht="30" customHeight="1" x14ac:dyDescent="0.25">
      <c r="A119" s="452"/>
      <c r="B119" s="344"/>
      <c r="C119" s="345"/>
      <c r="D119" s="453"/>
      <c r="E119" s="344"/>
      <c r="F119" s="449" t="s">
        <v>376</v>
      </c>
      <c r="G119" s="347"/>
      <c r="H119" s="273"/>
      <c r="I119" s="454"/>
      <c r="J119" s="345"/>
      <c r="K119" s="454"/>
      <c r="L119" s="274"/>
      <c r="M119" s="87"/>
      <c r="N119" s="451">
        <v>396560.04</v>
      </c>
      <c r="O119" s="88"/>
      <c r="P119" s="89"/>
      <c r="Q119" s="18">
        <f t="shared" si="16"/>
        <v>517.07462219498518</v>
      </c>
      <c r="R119" s="339" t="s">
        <v>31</v>
      </c>
      <c r="S119" s="349">
        <v>766.93</v>
      </c>
      <c r="T119" s="90"/>
      <c r="U119" s="350"/>
      <c r="V119" s="91"/>
      <c r="W119" s="92"/>
    </row>
    <row r="120" spans="1:23" s="240" customFormat="1" ht="67.5" customHeight="1" x14ac:dyDescent="0.25">
      <c r="A120" s="323">
        <v>78</v>
      </c>
      <c r="B120" s="339" t="s">
        <v>315</v>
      </c>
      <c r="C120" s="351" t="s">
        <v>289</v>
      </c>
      <c r="D120" s="448" t="s">
        <v>340</v>
      </c>
      <c r="E120" s="339">
        <v>5312</v>
      </c>
      <c r="F120" s="449" t="s">
        <v>352</v>
      </c>
      <c r="G120" s="325" t="s">
        <v>29</v>
      </c>
      <c r="H120" s="280" t="s">
        <v>36</v>
      </c>
      <c r="I120" s="450" t="s">
        <v>38</v>
      </c>
      <c r="J120" s="351" t="s">
        <v>289</v>
      </c>
      <c r="K120" s="450" t="s">
        <v>38</v>
      </c>
      <c r="L120" s="281">
        <v>2921</v>
      </c>
      <c r="M120" s="16" t="s">
        <v>30</v>
      </c>
      <c r="N120" s="455">
        <v>1376872.68</v>
      </c>
      <c r="O120" s="34">
        <v>45901</v>
      </c>
      <c r="P120" s="21">
        <v>45983</v>
      </c>
      <c r="Q120" s="18">
        <f t="shared" si="16"/>
        <v>1376872.68</v>
      </c>
      <c r="R120" s="339" t="s">
        <v>215</v>
      </c>
      <c r="S120" s="349">
        <v>1</v>
      </c>
      <c r="T120" s="22">
        <f t="shared" si="17"/>
        <v>0</v>
      </c>
      <c r="U120" s="328">
        <v>0</v>
      </c>
      <c r="V120" s="19" t="s">
        <v>369</v>
      </c>
      <c r="W120" s="20" t="s">
        <v>370</v>
      </c>
    </row>
    <row r="121" spans="1:23" s="240" customFormat="1" ht="95.25" customHeight="1" x14ac:dyDescent="0.25">
      <c r="A121" s="452">
        <v>78</v>
      </c>
      <c r="B121" s="344" t="s">
        <v>315</v>
      </c>
      <c r="C121" s="345" t="s">
        <v>289</v>
      </c>
      <c r="D121" s="453" t="s">
        <v>341</v>
      </c>
      <c r="E121" s="344">
        <v>5313</v>
      </c>
      <c r="F121" s="449" t="s">
        <v>347</v>
      </c>
      <c r="G121" s="347" t="s">
        <v>29</v>
      </c>
      <c r="H121" s="273" t="s">
        <v>36</v>
      </c>
      <c r="I121" s="454" t="s">
        <v>33</v>
      </c>
      <c r="J121" s="345" t="s">
        <v>289</v>
      </c>
      <c r="K121" s="454" t="s">
        <v>33</v>
      </c>
      <c r="L121" s="274">
        <v>1557</v>
      </c>
      <c r="M121" s="87" t="s">
        <v>30</v>
      </c>
      <c r="N121" s="455">
        <v>334056.53999999998</v>
      </c>
      <c r="O121" s="88">
        <v>45889</v>
      </c>
      <c r="P121" s="89">
        <v>45955</v>
      </c>
      <c r="Q121" s="18">
        <f t="shared" si="16"/>
        <v>309.60401490296391</v>
      </c>
      <c r="R121" s="339" t="s">
        <v>31</v>
      </c>
      <c r="S121" s="18">
        <v>1078.98</v>
      </c>
      <c r="T121" s="90">
        <f>404909.15*100%/1375548.5</f>
        <v>0.29436195815705518</v>
      </c>
      <c r="U121" s="350">
        <v>621518.09</v>
      </c>
      <c r="V121" s="91" t="s">
        <v>371</v>
      </c>
      <c r="W121" s="92" t="s">
        <v>372</v>
      </c>
    </row>
    <row r="122" spans="1:23" s="240" customFormat="1" ht="30" customHeight="1" x14ac:dyDescent="0.25">
      <c r="A122" s="452"/>
      <c r="B122" s="344"/>
      <c r="C122" s="345"/>
      <c r="D122" s="453"/>
      <c r="E122" s="344"/>
      <c r="F122" s="449" t="s">
        <v>45</v>
      </c>
      <c r="G122" s="347"/>
      <c r="H122" s="273"/>
      <c r="I122" s="454"/>
      <c r="J122" s="345"/>
      <c r="K122" s="454"/>
      <c r="L122" s="274"/>
      <c r="M122" s="87"/>
      <c r="N122" s="455">
        <v>269259.21000000002</v>
      </c>
      <c r="O122" s="88"/>
      <c r="P122" s="89"/>
      <c r="Q122" s="18">
        <f t="shared" si="16"/>
        <v>521.41597598760654</v>
      </c>
      <c r="R122" s="339" t="s">
        <v>31</v>
      </c>
      <c r="S122" s="18">
        <v>516.4</v>
      </c>
      <c r="T122" s="90"/>
      <c r="U122" s="350"/>
      <c r="V122" s="91"/>
      <c r="W122" s="92"/>
    </row>
    <row r="123" spans="1:23" s="240" customFormat="1" ht="41.25" customHeight="1" x14ac:dyDescent="0.25">
      <c r="A123" s="452"/>
      <c r="B123" s="344"/>
      <c r="C123" s="345"/>
      <c r="D123" s="453"/>
      <c r="E123" s="344"/>
      <c r="F123" s="449" t="s">
        <v>199</v>
      </c>
      <c r="G123" s="347"/>
      <c r="H123" s="273"/>
      <c r="I123" s="454"/>
      <c r="J123" s="345"/>
      <c r="K123" s="454"/>
      <c r="L123" s="274"/>
      <c r="M123" s="87"/>
      <c r="N123" s="455">
        <v>480102.28</v>
      </c>
      <c r="O123" s="88"/>
      <c r="P123" s="89"/>
      <c r="Q123" s="18">
        <f t="shared" si="16"/>
        <v>1152.7065546218489</v>
      </c>
      <c r="R123" s="339" t="s">
        <v>35</v>
      </c>
      <c r="S123" s="18">
        <v>416.5</v>
      </c>
      <c r="T123" s="90"/>
      <c r="U123" s="350"/>
      <c r="V123" s="91"/>
      <c r="W123" s="92"/>
    </row>
    <row r="124" spans="1:23" s="240" customFormat="1" ht="33" customHeight="1" x14ac:dyDescent="0.25">
      <c r="A124" s="452"/>
      <c r="B124" s="344"/>
      <c r="C124" s="345"/>
      <c r="D124" s="453"/>
      <c r="E124" s="344"/>
      <c r="F124" s="449" t="s">
        <v>200</v>
      </c>
      <c r="G124" s="347"/>
      <c r="H124" s="273"/>
      <c r="I124" s="454"/>
      <c r="J124" s="345"/>
      <c r="K124" s="454"/>
      <c r="L124" s="274"/>
      <c r="M124" s="87"/>
      <c r="N124" s="455">
        <v>171613.77</v>
      </c>
      <c r="O124" s="88"/>
      <c r="P124" s="89"/>
      <c r="Q124" s="18">
        <f t="shared" si="16"/>
        <v>486.43358843537408</v>
      </c>
      <c r="R124" s="339" t="s">
        <v>35</v>
      </c>
      <c r="S124" s="18">
        <v>352.8</v>
      </c>
      <c r="T124" s="90"/>
      <c r="U124" s="350"/>
      <c r="V124" s="91"/>
      <c r="W124" s="92"/>
    </row>
    <row r="125" spans="1:23" s="240" customFormat="1" ht="33" customHeight="1" x14ac:dyDescent="0.25">
      <c r="A125" s="452"/>
      <c r="B125" s="344"/>
      <c r="C125" s="345"/>
      <c r="D125" s="453"/>
      <c r="E125" s="344"/>
      <c r="F125" s="449" t="s">
        <v>359</v>
      </c>
      <c r="G125" s="347"/>
      <c r="H125" s="273"/>
      <c r="I125" s="454"/>
      <c r="J125" s="345"/>
      <c r="K125" s="454"/>
      <c r="L125" s="274"/>
      <c r="M125" s="87"/>
      <c r="N125" s="455">
        <v>10840</v>
      </c>
      <c r="O125" s="88"/>
      <c r="P125" s="89"/>
      <c r="Q125" s="18">
        <f t="shared" si="16"/>
        <v>258.09523809523807</v>
      </c>
      <c r="R125" s="339" t="s">
        <v>215</v>
      </c>
      <c r="S125" s="18">
        <v>42</v>
      </c>
      <c r="T125" s="90"/>
      <c r="U125" s="350"/>
      <c r="V125" s="91"/>
      <c r="W125" s="92"/>
    </row>
    <row r="126" spans="1:23" s="240" customFormat="1" ht="30" customHeight="1" x14ac:dyDescent="0.25">
      <c r="A126" s="452"/>
      <c r="B126" s="344"/>
      <c r="C126" s="345"/>
      <c r="D126" s="453"/>
      <c r="E126" s="344"/>
      <c r="F126" s="449" t="s">
        <v>363</v>
      </c>
      <c r="G126" s="347"/>
      <c r="H126" s="273"/>
      <c r="I126" s="454"/>
      <c r="J126" s="345"/>
      <c r="K126" s="454"/>
      <c r="L126" s="274"/>
      <c r="M126" s="87"/>
      <c r="N126" s="455">
        <v>109676.8</v>
      </c>
      <c r="O126" s="88"/>
      <c r="P126" s="89"/>
      <c r="Q126" s="18">
        <f t="shared" si="16"/>
        <v>15668.114285714286</v>
      </c>
      <c r="R126" s="339" t="s">
        <v>215</v>
      </c>
      <c r="S126" s="18">
        <v>7</v>
      </c>
      <c r="T126" s="90"/>
      <c r="U126" s="350"/>
      <c r="V126" s="91"/>
      <c r="W126" s="92"/>
    </row>
    <row r="127" spans="1:23" s="240" customFormat="1" ht="67.5" customHeight="1" x14ac:dyDescent="0.25">
      <c r="A127" s="323">
        <v>78</v>
      </c>
      <c r="B127" s="339" t="s">
        <v>315</v>
      </c>
      <c r="C127" s="351" t="s">
        <v>289</v>
      </c>
      <c r="D127" s="448" t="s">
        <v>342</v>
      </c>
      <c r="E127" s="339">
        <v>5314</v>
      </c>
      <c r="F127" s="449" t="s">
        <v>353</v>
      </c>
      <c r="G127" s="325" t="s">
        <v>29</v>
      </c>
      <c r="H127" s="280" t="s">
        <v>36</v>
      </c>
      <c r="I127" s="450" t="s">
        <v>38</v>
      </c>
      <c r="J127" s="351" t="s">
        <v>289</v>
      </c>
      <c r="K127" s="450" t="s">
        <v>38</v>
      </c>
      <c r="L127" s="281">
        <v>2921</v>
      </c>
      <c r="M127" s="16" t="s">
        <v>30</v>
      </c>
      <c r="N127" s="455">
        <v>3534202.47</v>
      </c>
      <c r="O127" s="34">
        <v>45908</v>
      </c>
      <c r="P127" s="21">
        <v>45976</v>
      </c>
      <c r="Q127" s="18">
        <f>N127/S127</f>
        <v>853.61023838852259</v>
      </c>
      <c r="R127" s="339" t="s">
        <v>31</v>
      </c>
      <c r="S127" s="349">
        <v>4140.3</v>
      </c>
      <c r="T127" s="22">
        <f>U127*100%/N127</f>
        <v>0.22029335800899938</v>
      </c>
      <c r="U127" s="328">
        <v>778561.33</v>
      </c>
      <c r="V127" s="19" t="s">
        <v>369</v>
      </c>
      <c r="W127" s="20" t="s">
        <v>370</v>
      </c>
    </row>
    <row r="128" spans="1:23" s="240" customFormat="1" ht="99" customHeight="1" x14ac:dyDescent="0.25">
      <c r="A128" s="452">
        <v>78</v>
      </c>
      <c r="B128" s="344" t="s">
        <v>315</v>
      </c>
      <c r="C128" s="345" t="s">
        <v>289</v>
      </c>
      <c r="D128" s="453" t="s">
        <v>343</v>
      </c>
      <c r="E128" s="353">
        <v>5315</v>
      </c>
      <c r="F128" s="449" t="s">
        <v>366</v>
      </c>
      <c r="G128" s="347" t="s">
        <v>29</v>
      </c>
      <c r="H128" s="273" t="s">
        <v>36</v>
      </c>
      <c r="I128" s="454" t="s">
        <v>33</v>
      </c>
      <c r="J128" s="345" t="s">
        <v>289</v>
      </c>
      <c r="K128" s="454" t="s">
        <v>33</v>
      </c>
      <c r="L128" s="274">
        <v>1557</v>
      </c>
      <c r="M128" s="87" t="s">
        <v>30</v>
      </c>
      <c r="N128" s="455">
        <v>191158.19</v>
      </c>
      <c r="O128" s="88">
        <v>45896</v>
      </c>
      <c r="P128" s="89">
        <v>45962</v>
      </c>
      <c r="Q128" s="18">
        <f t="shared" si="16"/>
        <v>288.00595121510253</v>
      </c>
      <c r="R128" s="339" t="s">
        <v>31</v>
      </c>
      <c r="S128" s="349">
        <v>663.73</v>
      </c>
      <c r="T128" s="90">
        <f>174810.25*100%/813900.73</f>
        <v>0.21478080011059825</v>
      </c>
      <c r="U128" s="350">
        <v>334299.25</v>
      </c>
      <c r="V128" s="91" t="s">
        <v>367</v>
      </c>
      <c r="W128" s="92" t="s">
        <v>368</v>
      </c>
    </row>
    <row r="129" spans="1:23" s="240" customFormat="1" ht="30" customHeight="1" x14ac:dyDescent="0.25">
      <c r="A129" s="452"/>
      <c r="B129" s="344"/>
      <c r="C129" s="345"/>
      <c r="D129" s="453"/>
      <c r="E129" s="456"/>
      <c r="F129" s="449" t="s">
        <v>45</v>
      </c>
      <c r="G129" s="347"/>
      <c r="H129" s="273"/>
      <c r="I129" s="454"/>
      <c r="J129" s="345"/>
      <c r="K129" s="454"/>
      <c r="L129" s="274"/>
      <c r="M129" s="87"/>
      <c r="N129" s="455">
        <v>180593.3</v>
      </c>
      <c r="O129" s="88"/>
      <c r="P129" s="89"/>
      <c r="Q129" s="18">
        <f t="shared" si="16"/>
        <v>521.41850729031319</v>
      </c>
      <c r="R129" s="339" t="s">
        <v>31</v>
      </c>
      <c r="S129" s="349">
        <v>346.35</v>
      </c>
      <c r="T129" s="90"/>
      <c r="U129" s="350"/>
      <c r="V129" s="91"/>
      <c r="W129" s="92"/>
    </row>
    <row r="130" spans="1:23" s="240" customFormat="1" ht="30" customHeight="1" x14ac:dyDescent="0.25">
      <c r="A130" s="452"/>
      <c r="B130" s="344"/>
      <c r="C130" s="345"/>
      <c r="D130" s="453"/>
      <c r="E130" s="456"/>
      <c r="F130" s="449" t="s">
        <v>199</v>
      </c>
      <c r="G130" s="347"/>
      <c r="H130" s="273"/>
      <c r="I130" s="454"/>
      <c r="J130" s="345"/>
      <c r="K130" s="454"/>
      <c r="L130" s="274"/>
      <c r="M130" s="87"/>
      <c r="N130" s="455">
        <v>250146.06</v>
      </c>
      <c r="O130" s="88"/>
      <c r="P130" s="89"/>
      <c r="Q130" s="18">
        <f t="shared" si="16"/>
        <v>1148.1963646378408</v>
      </c>
      <c r="R130" s="339" t="s">
        <v>35</v>
      </c>
      <c r="S130" s="349">
        <v>217.86</v>
      </c>
      <c r="T130" s="90"/>
      <c r="U130" s="350"/>
      <c r="V130" s="91"/>
      <c r="W130" s="92"/>
    </row>
    <row r="131" spans="1:23" s="240" customFormat="1" ht="30" customHeight="1" x14ac:dyDescent="0.25">
      <c r="A131" s="452"/>
      <c r="B131" s="344"/>
      <c r="C131" s="345"/>
      <c r="D131" s="453"/>
      <c r="E131" s="456"/>
      <c r="F131" s="449" t="s">
        <v>200</v>
      </c>
      <c r="G131" s="347"/>
      <c r="H131" s="273"/>
      <c r="I131" s="454"/>
      <c r="J131" s="345"/>
      <c r="K131" s="454"/>
      <c r="L131" s="274"/>
      <c r="M131" s="87"/>
      <c r="N131" s="455">
        <v>132770.6</v>
      </c>
      <c r="O131" s="88"/>
      <c r="P131" s="89"/>
      <c r="Q131" s="18">
        <f t="shared" si="16"/>
        <v>616.5912785027632</v>
      </c>
      <c r="R131" s="339" t="s">
        <v>35</v>
      </c>
      <c r="S131" s="349">
        <v>215.33</v>
      </c>
      <c r="T131" s="90"/>
      <c r="U131" s="350"/>
      <c r="V131" s="91"/>
      <c r="W131" s="92"/>
    </row>
    <row r="132" spans="1:23" s="240" customFormat="1" ht="30" customHeight="1" x14ac:dyDescent="0.25">
      <c r="A132" s="452"/>
      <c r="B132" s="344"/>
      <c r="C132" s="345"/>
      <c r="D132" s="453"/>
      <c r="E132" s="456"/>
      <c r="F132" s="449" t="s">
        <v>359</v>
      </c>
      <c r="G132" s="347"/>
      <c r="H132" s="273"/>
      <c r="I132" s="454"/>
      <c r="J132" s="345"/>
      <c r="K132" s="454"/>
      <c r="L132" s="274"/>
      <c r="M132" s="87"/>
      <c r="N132" s="455">
        <v>7226.8</v>
      </c>
      <c r="O132" s="88"/>
      <c r="P132" s="89"/>
      <c r="Q132" s="18">
        <f t="shared" si="16"/>
        <v>258.10000000000002</v>
      </c>
      <c r="R132" s="339" t="s">
        <v>215</v>
      </c>
      <c r="S132" s="349">
        <v>28</v>
      </c>
      <c r="T132" s="90"/>
      <c r="U132" s="350"/>
      <c r="V132" s="91"/>
      <c r="W132" s="92"/>
    </row>
    <row r="133" spans="1:23" s="240" customFormat="1" ht="30" customHeight="1" x14ac:dyDescent="0.25">
      <c r="A133" s="452"/>
      <c r="B133" s="344"/>
      <c r="C133" s="345"/>
      <c r="D133" s="453"/>
      <c r="E133" s="354"/>
      <c r="F133" s="449" t="s">
        <v>363</v>
      </c>
      <c r="G133" s="347"/>
      <c r="H133" s="273"/>
      <c r="I133" s="454"/>
      <c r="J133" s="345"/>
      <c r="K133" s="454"/>
      <c r="L133" s="274"/>
      <c r="M133" s="87"/>
      <c r="N133" s="455">
        <v>52005.78</v>
      </c>
      <c r="O133" s="88"/>
      <c r="P133" s="89"/>
      <c r="Q133" s="18">
        <f t="shared" si="16"/>
        <v>17335.259999999998</v>
      </c>
      <c r="R133" s="339" t="s">
        <v>215</v>
      </c>
      <c r="S133" s="349">
        <v>3</v>
      </c>
      <c r="T133" s="90"/>
      <c r="U133" s="350"/>
      <c r="V133" s="91"/>
      <c r="W133" s="92"/>
    </row>
    <row r="134" spans="1:23" s="240" customFormat="1" ht="128.25" customHeight="1" x14ac:dyDescent="0.25">
      <c r="A134" s="452">
        <v>78</v>
      </c>
      <c r="B134" s="344" t="s">
        <v>315</v>
      </c>
      <c r="C134" s="345" t="s">
        <v>289</v>
      </c>
      <c r="D134" s="453" t="s">
        <v>344</v>
      </c>
      <c r="E134" s="353">
        <v>5316</v>
      </c>
      <c r="F134" s="449" t="s">
        <v>362</v>
      </c>
      <c r="G134" s="347" t="s">
        <v>29</v>
      </c>
      <c r="H134" s="273" t="s">
        <v>36</v>
      </c>
      <c r="I134" s="454" t="s">
        <v>33</v>
      </c>
      <c r="J134" s="345" t="s">
        <v>289</v>
      </c>
      <c r="K134" s="454" t="s">
        <v>33</v>
      </c>
      <c r="L134" s="274">
        <v>1557</v>
      </c>
      <c r="M134" s="87" t="s">
        <v>30</v>
      </c>
      <c r="N134" s="455">
        <v>147883.14000000001</v>
      </c>
      <c r="O134" s="88">
        <v>45896</v>
      </c>
      <c r="P134" s="89">
        <v>45962</v>
      </c>
      <c r="Q134" s="18">
        <f t="shared" si="16"/>
        <v>332.4411923388185</v>
      </c>
      <c r="R134" s="339" t="s">
        <v>31</v>
      </c>
      <c r="S134" s="349">
        <v>444.84</v>
      </c>
      <c r="T134" s="90">
        <f t="shared" si="17"/>
        <v>0.48228182063215591</v>
      </c>
      <c r="U134" s="350">
        <v>71321.350000000006</v>
      </c>
      <c r="V134" s="91" t="s">
        <v>364</v>
      </c>
      <c r="W134" s="92" t="s">
        <v>365</v>
      </c>
    </row>
    <row r="135" spans="1:23" s="240" customFormat="1" ht="30" customHeight="1" x14ac:dyDescent="0.25">
      <c r="A135" s="452"/>
      <c r="B135" s="344"/>
      <c r="C135" s="345"/>
      <c r="D135" s="453"/>
      <c r="E135" s="456"/>
      <c r="F135" s="449" t="s">
        <v>119</v>
      </c>
      <c r="G135" s="347"/>
      <c r="H135" s="273"/>
      <c r="I135" s="454"/>
      <c r="J135" s="345"/>
      <c r="K135" s="454"/>
      <c r="L135" s="274"/>
      <c r="M135" s="87"/>
      <c r="N135" s="455">
        <v>108626.6</v>
      </c>
      <c r="O135" s="88"/>
      <c r="P135" s="89"/>
      <c r="Q135" s="18">
        <f t="shared" si="16"/>
        <v>526.47021761256235</v>
      </c>
      <c r="R135" s="339" t="s">
        <v>31</v>
      </c>
      <c r="S135" s="349">
        <v>206.33</v>
      </c>
      <c r="T135" s="90"/>
      <c r="U135" s="350"/>
      <c r="V135" s="91"/>
      <c r="W135" s="92"/>
    </row>
    <row r="136" spans="1:23" s="240" customFormat="1" ht="30" customHeight="1" x14ac:dyDescent="0.25">
      <c r="A136" s="452"/>
      <c r="B136" s="344"/>
      <c r="C136" s="345"/>
      <c r="D136" s="453"/>
      <c r="E136" s="456"/>
      <c r="F136" s="449" t="s">
        <v>199</v>
      </c>
      <c r="G136" s="347"/>
      <c r="H136" s="273"/>
      <c r="I136" s="454"/>
      <c r="J136" s="345"/>
      <c r="K136" s="454"/>
      <c r="L136" s="274"/>
      <c r="M136" s="87"/>
      <c r="N136" s="455">
        <v>160705.17000000001</v>
      </c>
      <c r="O136" s="88"/>
      <c r="P136" s="89"/>
      <c r="Q136" s="18">
        <f t="shared" si="16"/>
        <v>1036.5400541795666</v>
      </c>
      <c r="R136" s="339" t="s">
        <v>35</v>
      </c>
      <c r="S136" s="349">
        <v>155.04</v>
      </c>
      <c r="T136" s="90"/>
      <c r="U136" s="350"/>
      <c r="V136" s="91"/>
      <c r="W136" s="92"/>
    </row>
    <row r="137" spans="1:23" s="240" customFormat="1" ht="30" customHeight="1" x14ac:dyDescent="0.25">
      <c r="A137" s="452"/>
      <c r="B137" s="344"/>
      <c r="C137" s="345"/>
      <c r="D137" s="453"/>
      <c r="E137" s="456"/>
      <c r="F137" s="449" t="s">
        <v>200</v>
      </c>
      <c r="G137" s="347"/>
      <c r="H137" s="273"/>
      <c r="I137" s="454"/>
      <c r="J137" s="345"/>
      <c r="K137" s="454"/>
      <c r="L137" s="274"/>
      <c r="M137" s="87"/>
      <c r="N137" s="455">
        <v>91274.1</v>
      </c>
      <c r="O137" s="88"/>
      <c r="P137" s="89"/>
      <c r="Q137" s="18">
        <f t="shared" si="16"/>
        <v>518.10240108985647</v>
      </c>
      <c r="R137" s="339" t="s">
        <v>35</v>
      </c>
      <c r="S137" s="349">
        <v>176.17</v>
      </c>
      <c r="T137" s="90"/>
      <c r="U137" s="350"/>
      <c r="V137" s="91"/>
      <c r="W137" s="92"/>
    </row>
    <row r="138" spans="1:23" s="240" customFormat="1" ht="30" customHeight="1" x14ac:dyDescent="0.25">
      <c r="A138" s="452"/>
      <c r="B138" s="344"/>
      <c r="C138" s="345"/>
      <c r="D138" s="453"/>
      <c r="E138" s="456"/>
      <c r="F138" s="449" t="s">
        <v>359</v>
      </c>
      <c r="G138" s="347"/>
      <c r="H138" s="273"/>
      <c r="I138" s="454"/>
      <c r="J138" s="345"/>
      <c r="K138" s="454"/>
      <c r="L138" s="274"/>
      <c r="M138" s="87"/>
      <c r="N138" s="455">
        <v>4903.93</v>
      </c>
      <c r="O138" s="88"/>
      <c r="P138" s="89"/>
      <c r="Q138" s="18">
        <f t="shared" si="16"/>
        <v>258.10157894736841</v>
      </c>
      <c r="R138" s="339" t="s">
        <v>215</v>
      </c>
      <c r="S138" s="349">
        <v>19</v>
      </c>
      <c r="T138" s="90"/>
      <c r="U138" s="350"/>
      <c r="V138" s="91"/>
      <c r="W138" s="92"/>
    </row>
    <row r="139" spans="1:23" s="240" customFormat="1" ht="30" customHeight="1" x14ac:dyDescent="0.25">
      <c r="A139" s="452"/>
      <c r="B139" s="344"/>
      <c r="C139" s="345"/>
      <c r="D139" s="453"/>
      <c r="E139" s="354"/>
      <c r="F139" s="449" t="s">
        <v>363</v>
      </c>
      <c r="G139" s="347"/>
      <c r="H139" s="273"/>
      <c r="I139" s="454"/>
      <c r="J139" s="345"/>
      <c r="K139" s="454"/>
      <c r="L139" s="274"/>
      <c r="M139" s="87"/>
      <c r="N139" s="455">
        <v>49911.98</v>
      </c>
      <c r="O139" s="88"/>
      <c r="P139" s="89"/>
      <c r="Q139" s="18">
        <f t="shared" si="16"/>
        <v>16637.326666666668</v>
      </c>
      <c r="R139" s="339" t="s">
        <v>215</v>
      </c>
      <c r="S139" s="349">
        <v>3</v>
      </c>
      <c r="T139" s="90"/>
      <c r="U139" s="350"/>
      <c r="V139" s="91"/>
      <c r="W139" s="92"/>
    </row>
    <row r="140" spans="1:23" s="240" customFormat="1" ht="90" customHeight="1" x14ac:dyDescent="0.25">
      <c r="A140" s="452">
        <v>78</v>
      </c>
      <c r="B140" s="344" t="s">
        <v>315</v>
      </c>
      <c r="C140" s="345" t="s">
        <v>289</v>
      </c>
      <c r="D140" s="453" t="s">
        <v>345</v>
      </c>
      <c r="E140" s="344">
        <v>5317</v>
      </c>
      <c r="F140" s="449" t="s">
        <v>357</v>
      </c>
      <c r="G140" s="347" t="s">
        <v>29</v>
      </c>
      <c r="H140" s="273" t="s">
        <v>36</v>
      </c>
      <c r="I140" s="454" t="s">
        <v>33</v>
      </c>
      <c r="J140" s="345" t="s">
        <v>289</v>
      </c>
      <c r="K140" s="454" t="s">
        <v>33</v>
      </c>
      <c r="L140" s="274">
        <v>1557</v>
      </c>
      <c r="M140" s="87" t="s">
        <v>30</v>
      </c>
      <c r="N140" s="455">
        <v>168852.44</v>
      </c>
      <c r="O140" s="88">
        <v>45896</v>
      </c>
      <c r="P140" s="89">
        <v>45962</v>
      </c>
      <c r="Q140" s="18">
        <f t="shared" ref="Q140:Q146" si="18">N140/S140</f>
        <v>376.86070751032253</v>
      </c>
      <c r="R140" s="339" t="s">
        <v>31</v>
      </c>
      <c r="S140" s="349">
        <v>448.05</v>
      </c>
      <c r="T140" s="90">
        <f>U140*100%/N140</f>
        <v>0.38079402346806479</v>
      </c>
      <c r="U140" s="350">
        <v>64298</v>
      </c>
      <c r="V140" s="91" t="s">
        <v>356</v>
      </c>
      <c r="W140" s="92" t="s">
        <v>361</v>
      </c>
    </row>
    <row r="141" spans="1:23" s="240" customFormat="1" ht="19.5" customHeight="1" x14ac:dyDescent="0.25">
      <c r="A141" s="452"/>
      <c r="B141" s="344"/>
      <c r="C141" s="345"/>
      <c r="D141" s="453"/>
      <c r="E141" s="344"/>
      <c r="F141" s="449" t="s">
        <v>119</v>
      </c>
      <c r="G141" s="347"/>
      <c r="H141" s="273"/>
      <c r="I141" s="454"/>
      <c r="J141" s="345"/>
      <c r="K141" s="454"/>
      <c r="L141" s="274"/>
      <c r="M141" s="87"/>
      <c r="N141" s="455">
        <v>153280.69</v>
      </c>
      <c r="O141" s="88"/>
      <c r="P141" s="89"/>
      <c r="Q141" s="18">
        <f t="shared" si="18"/>
        <v>521.41609688063409</v>
      </c>
      <c r="R141" s="339" t="s">
        <v>31</v>
      </c>
      <c r="S141" s="349">
        <v>293.97000000000003</v>
      </c>
      <c r="T141" s="90"/>
      <c r="U141" s="350"/>
      <c r="V141" s="91"/>
      <c r="W141" s="92"/>
    </row>
    <row r="142" spans="1:23" s="240" customFormat="1" ht="19.5" customHeight="1" x14ac:dyDescent="0.25">
      <c r="A142" s="452"/>
      <c r="B142" s="344"/>
      <c r="C142" s="345"/>
      <c r="D142" s="453"/>
      <c r="E142" s="344"/>
      <c r="F142" s="449" t="s">
        <v>358</v>
      </c>
      <c r="G142" s="347"/>
      <c r="H142" s="273"/>
      <c r="I142" s="454"/>
      <c r="J142" s="345"/>
      <c r="K142" s="454"/>
      <c r="L142" s="274"/>
      <c r="M142" s="87"/>
      <c r="N142" s="455">
        <v>142397.31</v>
      </c>
      <c r="O142" s="88"/>
      <c r="P142" s="89"/>
      <c r="Q142" s="18">
        <f t="shared" si="18"/>
        <v>1017.1236428571428</v>
      </c>
      <c r="R142" s="339" t="s">
        <v>35</v>
      </c>
      <c r="S142" s="349">
        <v>140</v>
      </c>
      <c r="T142" s="90"/>
      <c r="U142" s="350"/>
      <c r="V142" s="91"/>
      <c r="W142" s="92"/>
    </row>
    <row r="143" spans="1:23" s="240" customFormat="1" ht="19.5" customHeight="1" x14ac:dyDescent="0.25">
      <c r="A143" s="452"/>
      <c r="B143" s="344"/>
      <c r="C143" s="345"/>
      <c r="D143" s="453"/>
      <c r="E143" s="344"/>
      <c r="F143" s="449" t="s">
        <v>49</v>
      </c>
      <c r="G143" s="347"/>
      <c r="H143" s="273"/>
      <c r="I143" s="454"/>
      <c r="J143" s="345"/>
      <c r="K143" s="454"/>
      <c r="L143" s="274"/>
      <c r="M143" s="87"/>
      <c r="N143" s="455">
        <v>111809.29</v>
      </c>
      <c r="O143" s="88"/>
      <c r="P143" s="89"/>
      <c r="Q143" s="18">
        <f t="shared" si="18"/>
        <v>481.70819869889272</v>
      </c>
      <c r="R143" s="339" t="s">
        <v>35</v>
      </c>
      <c r="S143" s="349">
        <v>232.11</v>
      </c>
      <c r="T143" s="90"/>
      <c r="U143" s="350"/>
      <c r="V143" s="91"/>
      <c r="W143" s="92"/>
    </row>
    <row r="144" spans="1:23" s="240" customFormat="1" ht="19.5" customHeight="1" x14ac:dyDescent="0.25">
      <c r="A144" s="452"/>
      <c r="B144" s="344"/>
      <c r="C144" s="345"/>
      <c r="D144" s="453"/>
      <c r="E144" s="344"/>
      <c r="F144" s="449" t="s">
        <v>359</v>
      </c>
      <c r="G144" s="347"/>
      <c r="H144" s="273"/>
      <c r="I144" s="454"/>
      <c r="J144" s="345"/>
      <c r="K144" s="454"/>
      <c r="L144" s="274"/>
      <c r="M144" s="87"/>
      <c r="N144" s="455">
        <v>6710.6</v>
      </c>
      <c r="O144" s="88"/>
      <c r="P144" s="89"/>
      <c r="Q144" s="18">
        <f t="shared" si="18"/>
        <v>258.10000000000002</v>
      </c>
      <c r="R144" s="339" t="s">
        <v>215</v>
      </c>
      <c r="S144" s="349">
        <v>26</v>
      </c>
      <c r="T144" s="90"/>
      <c r="U144" s="350"/>
      <c r="V144" s="91"/>
      <c r="W144" s="92"/>
    </row>
    <row r="145" spans="1:24" s="240" customFormat="1" ht="19.5" customHeight="1" x14ac:dyDescent="0.25">
      <c r="A145" s="452"/>
      <c r="B145" s="344"/>
      <c r="C145" s="345"/>
      <c r="D145" s="453"/>
      <c r="E145" s="344"/>
      <c r="F145" s="449" t="s">
        <v>360</v>
      </c>
      <c r="G145" s="347"/>
      <c r="H145" s="273"/>
      <c r="I145" s="454"/>
      <c r="J145" s="345"/>
      <c r="K145" s="454"/>
      <c r="L145" s="274"/>
      <c r="M145" s="87"/>
      <c r="N145" s="455">
        <v>64598.62</v>
      </c>
      <c r="O145" s="88"/>
      <c r="P145" s="89"/>
      <c r="Q145" s="18">
        <f t="shared" si="18"/>
        <v>16149.655000000001</v>
      </c>
      <c r="R145" s="339" t="s">
        <v>215</v>
      </c>
      <c r="S145" s="349">
        <v>4</v>
      </c>
      <c r="T145" s="90"/>
      <c r="U145" s="350"/>
      <c r="V145" s="91"/>
      <c r="W145" s="92"/>
    </row>
    <row r="146" spans="1:24" s="240" customFormat="1" ht="80.25" customHeight="1" x14ac:dyDescent="0.25">
      <c r="A146" s="323">
        <v>78</v>
      </c>
      <c r="B146" s="339" t="s">
        <v>315</v>
      </c>
      <c r="C146" s="351" t="s">
        <v>289</v>
      </c>
      <c r="D146" s="448" t="s">
        <v>346</v>
      </c>
      <c r="E146" s="339">
        <v>5318</v>
      </c>
      <c r="F146" s="449" t="s">
        <v>348</v>
      </c>
      <c r="G146" s="325" t="s">
        <v>29</v>
      </c>
      <c r="H146" s="280" t="s">
        <v>36</v>
      </c>
      <c r="I146" s="450" t="s">
        <v>33</v>
      </c>
      <c r="J146" s="351" t="s">
        <v>289</v>
      </c>
      <c r="K146" s="450" t="s">
        <v>33</v>
      </c>
      <c r="L146" s="281">
        <v>64806</v>
      </c>
      <c r="M146" s="16" t="s">
        <v>30</v>
      </c>
      <c r="N146" s="455">
        <v>5089748.08</v>
      </c>
      <c r="O146" s="34">
        <v>45922</v>
      </c>
      <c r="P146" s="21">
        <v>46004</v>
      </c>
      <c r="Q146" s="18">
        <f t="shared" si="18"/>
        <v>1359.4412606837607</v>
      </c>
      <c r="R146" s="339" t="s">
        <v>35</v>
      </c>
      <c r="S146" s="349">
        <v>3744</v>
      </c>
      <c r="T146" s="22">
        <f t="shared" ref="T146" si="19">U146*100%/N146</f>
        <v>1</v>
      </c>
      <c r="U146" s="328">
        <v>5089748.08</v>
      </c>
      <c r="V146" s="19" t="s">
        <v>354</v>
      </c>
      <c r="W146" s="20" t="s">
        <v>355</v>
      </c>
    </row>
    <row r="147" spans="1:24" s="461" customFormat="1" ht="67.5" customHeight="1" x14ac:dyDescent="0.2">
      <c r="A147" s="457">
        <v>86</v>
      </c>
      <c r="B147" s="339" t="s">
        <v>315</v>
      </c>
      <c r="C147" s="279" t="s">
        <v>211</v>
      </c>
      <c r="D147" s="279" t="s">
        <v>330</v>
      </c>
      <c r="E147" s="339">
        <v>5407</v>
      </c>
      <c r="F147" s="458" t="s">
        <v>329</v>
      </c>
      <c r="G147" s="459" t="s">
        <v>206</v>
      </c>
      <c r="H147" s="460" t="s">
        <v>36</v>
      </c>
      <c r="I147" s="459" t="s">
        <v>206</v>
      </c>
      <c r="J147" s="279" t="s">
        <v>211</v>
      </c>
      <c r="K147" s="459" t="s">
        <v>206</v>
      </c>
      <c r="L147" s="281">
        <v>39548</v>
      </c>
      <c r="M147" s="65" t="s">
        <v>30</v>
      </c>
      <c r="N147" s="352">
        <v>1833175.07</v>
      </c>
      <c r="O147" s="34">
        <v>45845</v>
      </c>
      <c r="P147" s="21">
        <v>45878</v>
      </c>
      <c r="Q147" s="66">
        <f>N147/S147</f>
        <v>1833175.07</v>
      </c>
      <c r="R147" s="339" t="s">
        <v>31</v>
      </c>
      <c r="S147" s="349">
        <v>1</v>
      </c>
      <c r="T147" s="22">
        <f>U147*100%/N147</f>
        <v>1</v>
      </c>
      <c r="U147" s="328">
        <v>1833175.07</v>
      </c>
      <c r="V147" s="68" t="s">
        <v>331</v>
      </c>
      <c r="W147" s="69" t="s">
        <v>332</v>
      </c>
    </row>
    <row r="148" spans="1:24" s="461" customFormat="1" ht="92.25" customHeight="1" x14ac:dyDescent="0.2">
      <c r="A148" s="457">
        <v>86</v>
      </c>
      <c r="B148" s="339" t="s">
        <v>315</v>
      </c>
      <c r="C148" s="279" t="s">
        <v>322</v>
      </c>
      <c r="D148" s="448" t="s">
        <v>389</v>
      </c>
      <c r="E148" s="339">
        <v>5601</v>
      </c>
      <c r="F148" s="449" t="s">
        <v>404</v>
      </c>
      <c r="G148" s="462" t="s">
        <v>33</v>
      </c>
      <c r="H148" s="280" t="s">
        <v>34</v>
      </c>
      <c r="I148" s="462" t="s">
        <v>33</v>
      </c>
      <c r="J148" s="279" t="s">
        <v>322</v>
      </c>
      <c r="K148" s="459" t="s">
        <v>206</v>
      </c>
      <c r="L148" s="281">
        <v>33284</v>
      </c>
      <c r="M148" s="65" t="s">
        <v>30</v>
      </c>
      <c r="N148" s="463">
        <v>7143733.6699999999</v>
      </c>
      <c r="O148" s="34">
        <v>45880</v>
      </c>
      <c r="P148" s="21">
        <v>45969</v>
      </c>
      <c r="Q148" s="66">
        <f>N148/S148</f>
        <v>2193.8664252832264</v>
      </c>
      <c r="R148" s="339" t="s">
        <v>31</v>
      </c>
      <c r="S148" s="349">
        <v>3256.23</v>
      </c>
      <c r="T148" s="22">
        <f>U148*100%/N148</f>
        <v>0.73335950106885772</v>
      </c>
      <c r="U148" s="328">
        <v>5238924.96</v>
      </c>
      <c r="V148" s="68" t="s">
        <v>409</v>
      </c>
      <c r="W148" s="69" t="s">
        <v>419</v>
      </c>
    </row>
    <row r="149" spans="1:24" s="461" customFormat="1" ht="80.25" customHeight="1" x14ac:dyDescent="0.2">
      <c r="A149" s="457">
        <v>86</v>
      </c>
      <c r="B149" s="339" t="s">
        <v>315</v>
      </c>
      <c r="C149" s="279" t="s">
        <v>322</v>
      </c>
      <c r="D149" s="448" t="s">
        <v>390</v>
      </c>
      <c r="E149" s="339">
        <v>5602</v>
      </c>
      <c r="F149" s="449" t="s">
        <v>397</v>
      </c>
      <c r="G149" s="462" t="s">
        <v>33</v>
      </c>
      <c r="H149" s="460" t="s">
        <v>36</v>
      </c>
      <c r="I149" s="462" t="s">
        <v>33</v>
      </c>
      <c r="J149" s="279" t="s">
        <v>322</v>
      </c>
      <c r="K149" s="459" t="s">
        <v>206</v>
      </c>
      <c r="L149" s="281">
        <v>248</v>
      </c>
      <c r="M149" s="65" t="s">
        <v>30</v>
      </c>
      <c r="N149" s="463">
        <v>2197610.87</v>
      </c>
      <c r="O149" s="34">
        <v>45882</v>
      </c>
      <c r="P149" s="21">
        <v>45948</v>
      </c>
      <c r="Q149" s="66">
        <f t="shared" ref="Q149:Q155" si="20">N149/S149</f>
        <v>2374.871260914671</v>
      </c>
      <c r="R149" s="339" t="s">
        <v>31</v>
      </c>
      <c r="S149" s="349">
        <v>925.36</v>
      </c>
      <c r="T149" s="22">
        <f t="shared" ref="T149:T155" si="21">U149*100%/N149</f>
        <v>0.90112377811454847</v>
      </c>
      <c r="U149" s="328">
        <v>1980319.41</v>
      </c>
      <c r="V149" s="68" t="s">
        <v>417</v>
      </c>
      <c r="W149" s="69" t="s">
        <v>418</v>
      </c>
    </row>
    <row r="150" spans="1:24" s="461" customFormat="1" ht="90.75" customHeight="1" x14ac:dyDescent="0.2">
      <c r="A150" s="457">
        <v>86</v>
      </c>
      <c r="B150" s="339" t="s">
        <v>315</v>
      </c>
      <c r="C150" s="279" t="s">
        <v>322</v>
      </c>
      <c r="D150" s="448" t="s">
        <v>391</v>
      </c>
      <c r="E150" s="339">
        <v>5603</v>
      </c>
      <c r="F150" s="449" t="s">
        <v>398</v>
      </c>
      <c r="G150" s="462" t="s">
        <v>33</v>
      </c>
      <c r="H150" s="280" t="s">
        <v>34</v>
      </c>
      <c r="I150" s="462" t="s">
        <v>33</v>
      </c>
      <c r="J150" s="279" t="s">
        <v>322</v>
      </c>
      <c r="K150" s="459" t="s">
        <v>206</v>
      </c>
      <c r="L150" s="281">
        <v>33284</v>
      </c>
      <c r="M150" s="65" t="s">
        <v>30</v>
      </c>
      <c r="N150" s="463">
        <v>4343760.2300000004</v>
      </c>
      <c r="O150" s="34">
        <v>45875</v>
      </c>
      <c r="P150" s="21">
        <v>45969</v>
      </c>
      <c r="Q150" s="66">
        <f t="shared" si="20"/>
        <v>1876.6218208211108</v>
      </c>
      <c r="R150" s="339" t="s">
        <v>31</v>
      </c>
      <c r="S150" s="349">
        <v>2314.67</v>
      </c>
      <c r="T150" s="22">
        <f t="shared" si="21"/>
        <v>0.7442846102948919</v>
      </c>
      <c r="U150" s="328">
        <v>3232993.89</v>
      </c>
      <c r="V150" s="68" t="s">
        <v>415</v>
      </c>
      <c r="W150" s="69" t="s">
        <v>416</v>
      </c>
    </row>
    <row r="151" spans="1:24" s="461" customFormat="1" ht="93" customHeight="1" x14ac:dyDescent="0.2">
      <c r="A151" s="457">
        <v>86</v>
      </c>
      <c r="B151" s="339" t="s">
        <v>315</v>
      </c>
      <c r="C151" s="279" t="s">
        <v>322</v>
      </c>
      <c r="D151" s="448" t="s">
        <v>392</v>
      </c>
      <c r="E151" s="339">
        <v>5604</v>
      </c>
      <c r="F151" s="449" t="s">
        <v>399</v>
      </c>
      <c r="G151" s="448" t="s">
        <v>38</v>
      </c>
      <c r="H151" s="460" t="s">
        <v>36</v>
      </c>
      <c r="I151" s="448" t="s">
        <v>38</v>
      </c>
      <c r="J151" s="279" t="s">
        <v>322</v>
      </c>
      <c r="K151" s="459" t="s">
        <v>206</v>
      </c>
      <c r="L151" s="281">
        <v>2921</v>
      </c>
      <c r="M151" s="65" t="s">
        <v>30</v>
      </c>
      <c r="N151" s="463">
        <v>3651809.19</v>
      </c>
      <c r="O151" s="34">
        <v>45845</v>
      </c>
      <c r="P151" s="21">
        <v>45934</v>
      </c>
      <c r="Q151" s="66">
        <f t="shared" si="20"/>
        <v>3114.3634836299752</v>
      </c>
      <c r="R151" s="339" t="s">
        <v>31</v>
      </c>
      <c r="S151" s="349">
        <v>1172.57</v>
      </c>
      <c r="T151" s="22">
        <f t="shared" si="21"/>
        <v>0.8528875820042503</v>
      </c>
      <c r="U151" s="328">
        <v>3114582.71</v>
      </c>
      <c r="V151" s="68" t="s">
        <v>414</v>
      </c>
      <c r="W151" s="69" t="s">
        <v>413</v>
      </c>
    </row>
    <row r="152" spans="1:24" s="461" customFormat="1" ht="120" customHeight="1" x14ac:dyDescent="0.2">
      <c r="A152" s="457">
        <v>86</v>
      </c>
      <c r="B152" s="339" t="s">
        <v>315</v>
      </c>
      <c r="C152" s="279" t="s">
        <v>322</v>
      </c>
      <c r="D152" s="448" t="s">
        <v>393</v>
      </c>
      <c r="E152" s="339">
        <v>5605</v>
      </c>
      <c r="F152" s="449" t="s">
        <v>400</v>
      </c>
      <c r="G152" s="448" t="s">
        <v>123</v>
      </c>
      <c r="H152" s="280" t="s">
        <v>34</v>
      </c>
      <c r="I152" s="448" t="s">
        <v>123</v>
      </c>
      <c r="J152" s="279" t="s">
        <v>322</v>
      </c>
      <c r="K152" s="459" t="s">
        <v>206</v>
      </c>
      <c r="L152" s="281">
        <v>1796</v>
      </c>
      <c r="M152" s="65" t="s">
        <v>30</v>
      </c>
      <c r="N152" s="463">
        <v>3616885.99</v>
      </c>
      <c r="O152" s="34">
        <v>45833</v>
      </c>
      <c r="P152" s="21">
        <v>45920</v>
      </c>
      <c r="Q152" s="66">
        <f t="shared" si="20"/>
        <v>2623.3270885010952</v>
      </c>
      <c r="R152" s="339" t="s">
        <v>31</v>
      </c>
      <c r="S152" s="349">
        <v>1378.74</v>
      </c>
      <c r="T152" s="22">
        <f t="shared" si="21"/>
        <v>1</v>
      </c>
      <c r="U152" s="328">
        <v>3616885.99</v>
      </c>
      <c r="V152" s="68" t="s">
        <v>411</v>
      </c>
      <c r="W152" s="69" t="s">
        <v>412</v>
      </c>
    </row>
    <row r="153" spans="1:24" s="461" customFormat="1" ht="81.75" customHeight="1" x14ac:dyDescent="0.2">
      <c r="A153" s="457">
        <v>86</v>
      </c>
      <c r="B153" s="339" t="s">
        <v>315</v>
      </c>
      <c r="C153" s="279" t="s">
        <v>322</v>
      </c>
      <c r="D153" s="448" t="s">
        <v>394</v>
      </c>
      <c r="E153" s="339">
        <v>5606</v>
      </c>
      <c r="F153" s="449" t="s">
        <v>401</v>
      </c>
      <c r="G153" s="448" t="s">
        <v>58</v>
      </c>
      <c r="H153" s="460" t="s">
        <v>57</v>
      </c>
      <c r="I153" s="448" t="s">
        <v>58</v>
      </c>
      <c r="J153" s="279" t="s">
        <v>322</v>
      </c>
      <c r="K153" s="459" t="s">
        <v>206</v>
      </c>
      <c r="L153" s="281">
        <v>430</v>
      </c>
      <c r="M153" s="65" t="s">
        <v>30</v>
      </c>
      <c r="N153" s="463">
        <v>5048009.21</v>
      </c>
      <c r="O153" s="34">
        <v>45835</v>
      </c>
      <c r="P153" s="21">
        <v>45920</v>
      </c>
      <c r="Q153" s="66">
        <f t="shared" si="20"/>
        <v>2809.2096107292914</v>
      </c>
      <c r="R153" s="339" t="s">
        <v>31</v>
      </c>
      <c r="S153" s="349">
        <v>1796.95</v>
      </c>
      <c r="T153" s="22">
        <f t="shared" si="21"/>
        <v>0.82030575970363573</v>
      </c>
      <c r="U153" s="328">
        <v>4140911.03</v>
      </c>
      <c r="V153" s="68" t="s">
        <v>409</v>
      </c>
      <c r="W153" s="69" t="s">
        <v>410</v>
      </c>
    </row>
    <row r="154" spans="1:24" s="461" customFormat="1" ht="95.25" customHeight="1" x14ac:dyDescent="0.2">
      <c r="A154" s="457">
        <v>86</v>
      </c>
      <c r="B154" s="339" t="s">
        <v>315</v>
      </c>
      <c r="C154" s="279" t="s">
        <v>322</v>
      </c>
      <c r="D154" s="448" t="s">
        <v>395</v>
      </c>
      <c r="E154" s="339">
        <v>5607</v>
      </c>
      <c r="F154" s="449" t="s">
        <v>402</v>
      </c>
      <c r="G154" s="448" t="s">
        <v>204</v>
      </c>
      <c r="H154" s="460" t="s">
        <v>57</v>
      </c>
      <c r="I154" s="448" t="s">
        <v>204</v>
      </c>
      <c r="J154" s="279" t="s">
        <v>322</v>
      </c>
      <c r="K154" s="459" t="s">
        <v>206</v>
      </c>
      <c r="L154" s="281">
        <v>986</v>
      </c>
      <c r="M154" s="65" t="s">
        <v>30</v>
      </c>
      <c r="N154" s="463">
        <v>1009071.03</v>
      </c>
      <c r="O154" s="34">
        <v>45866</v>
      </c>
      <c r="P154" s="21">
        <v>45927</v>
      </c>
      <c r="Q154" s="66">
        <f t="shared" si="20"/>
        <v>2840.7731482784834</v>
      </c>
      <c r="R154" s="339" t="s">
        <v>31</v>
      </c>
      <c r="S154" s="349">
        <v>355.21</v>
      </c>
      <c r="T154" s="22">
        <f t="shared" si="21"/>
        <v>0.91134080026061193</v>
      </c>
      <c r="U154" s="328">
        <v>919607.6</v>
      </c>
      <c r="V154" s="68" t="s">
        <v>407</v>
      </c>
      <c r="W154" s="69" t="s">
        <v>408</v>
      </c>
    </row>
    <row r="155" spans="1:24" s="461" customFormat="1" ht="102" customHeight="1" x14ac:dyDescent="0.2">
      <c r="A155" s="457">
        <v>86</v>
      </c>
      <c r="B155" s="339" t="s">
        <v>315</v>
      </c>
      <c r="C155" s="279" t="s">
        <v>322</v>
      </c>
      <c r="D155" s="448" t="s">
        <v>396</v>
      </c>
      <c r="E155" s="339">
        <v>5608</v>
      </c>
      <c r="F155" s="449" t="s">
        <v>403</v>
      </c>
      <c r="G155" s="462" t="s">
        <v>33</v>
      </c>
      <c r="H155" s="460" t="s">
        <v>36</v>
      </c>
      <c r="I155" s="462" t="s">
        <v>33</v>
      </c>
      <c r="J155" s="279" t="s">
        <v>322</v>
      </c>
      <c r="K155" s="459" t="s">
        <v>206</v>
      </c>
      <c r="L155" s="281">
        <v>33284</v>
      </c>
      <c r="M155" s="65" t="s">
        <v>30</v>
      </c>
      <c r="N155" s="463">
        <v>2989119.81</v>
      </c>
      <c r="O155" s="34">
        <v>45831</v>
      </c>
      <c r="P155" s="21">
        <v>45920</v>
      </c>
      <c r="Q155" s="66">
        <f t="shared" si="20"/>
        <v>2558.5426649205251</v>
      </c>
      <c r="R155" s="339" t="s">
        <v>31</v>
      </c>
      <c r="S155" s="349">
        <v>1168.29</v>
      </c>
      <c r="T155" s="22">
        <f t="shared" si="21"/>
        <v>1</v>
      </c>
      <c r="U155" s="328">
        <v>2989119.81</v>
      </c>
      <c r="V155" s="68" t="s">
        <v>405</v>
      </c>
      <c r="W155" s="69" t="s">
        <v>406</v>
      </c>
    </row>
    <row r="156" spans="1:24" s="443" customFormat="1" ht="57.75" customHeight="1" thickBot="1" x14ac:dyDescent="0.25">
      <c r="A156" s="464">
        <v>85</v>
      </c>
      <c r="B156" s="393" t="s">
        <v>315</v>
      </c>
      <c r="C156" s="395" t="s">
        <v>325</v>
      </c>
      <c r="D156" s="465" t="s">
        <v>324</v>
      </c>
      <c r="E156" s="393">
        <v>5701</v>
      </c>
      <c r="F156" s="466" t="s">
        <v>323</v>
      </c>
      <c r="G156" s="467" t="s">
        <v>29</v>
      </c>
      <c r="H156" s="468" t="s">
        <v>57</v>
      </c>
      <c r="I156" s="395" t="s">
        <v>123</v>
      </c>
      <c r="J156" s="395" t="s">
        <v>325</v>
      </c>
      <c r="K156" s="395" t="s">
        <v>123</v>
      </c>
      <c r="L156" s="398">
        <v>6470</v>
      </c>
      <c r="M156" s="78" t="s">
        <v>30</v>
      </c>
      <c r="N156" s="399">
        <v>7142857.1399999997</v>
      </c>
      <c r="O156" s="62">
        <v>45901</v>
      </c>
      <c r="P156" s="44">
        <v>46022</v>
      </c>
      <c r="Q156" s="79">
        <f>N156/S156</f>
        <v>371.18535578747384</v>
      </c>
      <c r="R156" s="393" t="s">
        <v>31</v>
      </c>
      <c r="S156" s="368">
        <v>19243.37</v>
      </c>
      <c r="T156" s="31">
        <f t="shared" ref="T156" si="22">U156*100%/N156</f>
        <v>2.0567960008227186E-2</v>
      </c>
      <c r="U156" s="399">
        <v>146914</v>
      </c>
      <c r="V156" s="80" t="s">
        <v>326</v>
      </c>
      <c r="W156" s="81" t="s">
        <v>327</v>
      </c>
    </row>
    <row r="157" spans="1:24" ht="55.5" customHeight="1" thickBot="1" x14ac:dyDescent="0.3">
      <c r="B157" s="181" t="s">
        <v>420</v>
      </c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3"/>
    </row>
    <row r="158" spans="1:24" s="443" customFormat="1" ht="75" customHeight="1" x14ac:dyDescent="0.2">
      <c r="A158" s="469">
        <v>84</v>
      </c>
      <c r="B158" s="470" t="s">
        <v>421</v>
      </c>
      <c r="C158" s="403" t="s">
        <v>283</v>
      </c>
      <c r="D158" s="471" t="s">
        <v>422</v>
      </c>
      <c r="E158" s="378">
        <v>5254</v>
      </c>
      <c r="F158" s="472" t="s">
        <v>423</v>
      </c>
      <c r="G158" s="473" t="s">
        <v>29</v>
      </c>
      <c r="H158" s="405" t="s">
        <v>57</v>
      </c>
      <c r="I158" s="403" t="s">
        <v>437</v>
      </c>
      <c r="J158" s="403" t="s">
        <v>283</v>
      </c>
      <c r="K158" s="403" t="s">
        <v>116</v>
      </c>
      <c r="L158" s="406">
        <v>1369</v>
      </c>
      <c r="M158" s="200" t="s">
        <v>30</v>
      </c>
      <c r="N158" s="377">
        <v>36588.65</v>
      </c>
      <c r="O158" s="63">
        <v>45939</v>
      </c>
      <c r="P158" s="55">
        <v>45955</v>
      </c>
      <c r="Q158" s="201">
        <f t="shared" ref="Q158:Q161" si="23">N158/S158</f>
        <v>36588.65</v>
      </c>
      <c r="R158" s="378" t="s">
        <v>215</v>
      </c>
      <c r="S158" s="379">
        <v>1</v>
      </c>
      <c r="T158" s="52">
        <f t="shared" ref="T158:T161" si="24">U158*100%/N158</f>
        <v>0.64935546952401901</v>
      </c>
      <c r="U158" s="377">
        <v>23759.040000000001</v>
      </c>
      <c r="V158" s="202" t="s">
        <v>430</v>
      </c>
      <c r="W158" s="203" t="s">
        <v>431</v>
      </c>
    </row>
    <row r="159" spans="1:24" s="443" customFormat="1" ht="75" customHeight="1" x14ac:dyDescent="0.2">
      <c r="A159" s="469">
        <v>84</v>
      </c>
      <c r="B159" s="474" t="s">
        <v>421</v>
      </c>
      <c r="C159" s="409" t="s">
        <v>283</v>
      </c>
      <c r="D159" s="475" t="s">
        <v>427</v>
      </c>
      <c r="E159" s="390">
        <v>5255</v>
      </c>
      <c r="F159" s="476" t="s">
        <v>424</v>
      </c>
      <c r="G159" s="477" t="s">
        <v>29</v>
      </c>
      <c r="H159" s="412" t="s">
        <v>34</v>
      </c>
      <c r="I159" s="409" t="s">
        <v>123</v>
      </c>
      <c r="J159" s="409" t="s">
        <v>283</v>
      </c>
      <c r="K159" s="409" t="s">
        <v>123</v>
      </c>
      <c r="L159" s="414">
        <v>180</v>
      </c>
      <c r="M159" s="196" t="s">
        <v>30</v>
      </c>
      <c r="N159" s="389">
        <v>180758.39</v>
      </c>
      <c r="O159" s="86">
        <v>45939</v>
      </c>
      <c r="P159" s="197">
        <v>46004</v>
      </c>
      <c r="Q159" s="198">
        <f t="shared" si="23"/>
        <v>623.30479310344833</v>
      </c>
      <c r="R159" s="390" t="s">
        <v>35</v>
      </c>
      <c r="S159" s="391">
        <v>290</v>
      </c>
      <c r="T159" s="53">
        <f t="shared" si="24"/>
        <v>1</v>
      </c>
      <c r="U159" s="389">
        <v>180758.39</v>
      </c>
      <c r="V159" s="199" t="s">
        <v>432</v>
      </c>
      <c r="W159" s="204" t="s">
        <v>433</v>
      </c>
    </row>
    <row r="160" spans="1:24" s="443" customFormat="1" ht="75" customHeight="1" x14ac:dyDescent="0.2">
      <c r="A160" s="469">
        <v>84</v>
      </c>
      <c r="B160" s="474" t="s">
        <v>421</v>
      </c>
      <c r="C160" s="409" t="s">
        <v>283</v>
      </c>
      <c r="D160" s="475" t="s">
        <v>428</v>
      </c>
      <c r="E160" s="390">
        <v>5256</v>
      </c>
      <c r="F160" s="476" t="s">
        <v>425</v>
      </c>
      <c r="G160" s="477" t="s">
        <v>29</v>
      </c>
      <c r="H160" s="412" t="s">
        <v>34</v>
      </c>
      <c r="I160" s="409" t="s">
        <v>123</v>
      </c>
      <c r="J160" s="409" t="s">
        <v>283</v>
      </c>
      <c r="K160" s="409" t="s">
        <v>123</v>
      </c>
      <c r="L160" s="414">
        <v>90</v>
      </c>
      <c r="M160" s="196" t="s">
        <v>30</v>
      </c>
      <c r="N160" s="389">
        <v>75000.89</v>
      </c>
      <c r="O160" s="86">
        <v>45939</v>
      </c>
      <c r="P160" s="197">
        <v>46004</v>
      </c>
      <c r="Q160" s="198">
        <f t="shared" si="23"/>
        <v>258.62375862068967</v>
      </c>
      <c r="R160" s="390" t="s">
        <v>35</v>
      </c>
      <c r="S160" s="391">
        <v>290</v>
      </c>
      <c r="T160" s="53">
        <f t="shared" si="24"/>
        <v>1</v>
      </c>
      <c r="U160" s="389">
        <v>75000.89</v>
      </c>
      <c r="V160" s="199" t="s">
        <v>434</v>
      </c>
      <c r="W160" s="204" t="s">
        <v>435</v>
      </c>
    </row>
    <row r="161" spans="1:23" s="443" customFormat="1" ht="75" customHeight="1" thickBot="1" x14ac:dyDescent="0.25">
      <c r="A161" s="469">
        <v>84</v>
      </c>
      <c r="B161" s="478" t="s">
        <v>421</v>
      </c>
      <c r="C161" s="421" t="s">
        <v>283</v>
      </c>
      <c r="D161" s="479" t="s">
        <v>429</v>
      </c>
      <c r="E161" s="419">
        <v>5257</v>
      </c>
      <c r="F161" s="480" t="s">
        <v>426</v>
      </c>
      <c r="G161" s="481" t="s">
        <v>29</v>
      </c>
      <c r="H161" s="424" t="s">
        <v>36</v>
      </c>
      <c r="I161" s="421" t="s">
        <v>436</v>
      </c>
      <c r="J161" s="421" t="s">
        <v>283</v>
      </c>
      <c r="K161" s="421" t="s">
        <v>33</v>
      </c>
      <c r="L161" s="426">
        <v>33284</v>
      </c>
      <c r="M161" s="205" t="s">
        <v>30</v>
      </c>
      <c r="N161" s="482">
        <v>1172678.43</v>
      </c>
      <c r="O161" s="206">
        <v>45944</v>
      </c>
      <c r="P161" s="207">
        <v>46022</v>
      </c>
      <c r="Q161" s="208">
        <f t="shared" si="23"/>
        <v>1172678.43</v>
      </c>
      <c r="R161" s="419" t="s">
        <v>20</v>
      </c>
      <c r="S161" s="483">
        <v>1</v>
      </c>
      <c r="T161" s="58">
        <f t="shared" si="24"/>
        <v>1</v>
      </c>
      <c r="U161" s="482">
        <v>1172678.43</v>
      </c>
      <c r="V161" s="209" t="s">
        <v>316</v>
      </c>
      <c r="W161" s="210" t="s">
        <v>317</v>
      </c>
    </row>
  </sheetData>
  <sheetProtection formatCells="0" formatColumns="0" formatRows="0" insertRows="0" insertHyperlinks="0" deleteRows="0" selectLockedCells="1" sort="0" autoFilter="0" pivotTables="0"/>
  <mergeCells count="463">
    <mergeCell ref="E24:E26"/>
    <mergeCell ref="B157:X157"/>
    <mergeCell ref="A94:W94"/>
    <mergeCell ref="B95:B96"/>
    <mergeCell ref="C95:C96"/>
    <mergeCell ref="D95:D96"/>
    <mergeCell ref="E95:E96"/>
    <mergeCell ref="G95:G96"/>
    <mergeCell ref="H95:H96"/>
    <mergeCell ref="I95:I96"/>
    <mergeCell ref="J95:J96"/>
    <mergeCell ref="K95:K96"/>
    <mergeCell ref="L95:L96"/>
    <mergeCell ref="M95:M96"/>
    <mergeCell ref="O95:O96"/>
    <mergeCell ref="P95:P96"/>
    <mergeCell ref="V95:V96"/>
    <mergeCell ref="W95:W96"/>
    <mergeCell ref="T95:T96"/>
    <mergeCell ref="U95:U96"/>
    <mergeCell ref="A95:A96"/>
    <mergeCell ref="C140:C145"/>
    <mergeCell ref="B140:B145"/>
    <mergeCell ref="A140:A145"/>
    <mergeCell ref="G134:G139"/>
    <mergeCell ref="W88:W91"/>
    <mergeCell ref="V88:V91"/>
    <mergeCell ref="P88:P91"/>
    <mergeCell ref="B24:B26"/>
    <mergeCell ref="C24:C26"/>
    <mergeCell ref="D24:D26"/>
    <mergeCell ref="B21:B22"/>
    <mergeCell ref="R86:R87"/>
    <mergeCell ref="G50:G51"/>
    <mergeCell ref="D50:D51"/>
    <mergeCell ref="E50:E51"/>
    <mergeCell ref="C50:C51"/>
    <mergeCell ref="B50:B51"/>
    <mergeCell ref="K56:K61"/>
    <mergeCell ref="M56:M61"/>
    <mergeCell ref="L56:L61"/>
    <mergeCell ref="O56:O61"/>
    <mergeCell ref="P56:P61"/>
    <mergeCell ref="V32:V35"/>
    <mergeCell ref="W32:W35"/>
    <mergeCell ref="C32:C35"/>
    <mergeCell ref="C36:C39"/>
    <mergeCell ref="V36:V39"/>
    <mergeCell ref="W36:W39"/>
    <mergeCell ref="A50:A51"/>
    <mergeCell ref="G56:G61"/>
    <mergeCell ref="H56:H61"/>
    <mergeCell ref="I56:I61"/>
    <mergeCell ref="E56:E61"/>
    <mergeCell ref="D56:D61"/>
    <mergeCell ref="C56:C61"/>
    <mergeCell ref="B56:B61"/>
    <mergeCell ref="J56:J61"/>
    <mergeCell ref="H50:H51"/>
    <mergeCell ref="V21:V22"/>
    <mergeCell ref="W21:W22"/>
    <mergeCell ref="V24:V26"/>
    <mergeCell ref="W24:W26"/>
    <mergeCell ref="R24:R26"/>
    <mergeCell ref="P24:P26"/>
    <mergeCell ref="O24:O26"/>
    <mergeCell ref="T24:T26"/>
    <mergeCell ref="C21:C22"/>
    <mergeCell ref="U21:U22"/>
    <mergeCell ref="N24:N26"/>
    <mergeCell ref="L24:L26"/>
    <mergeCell ref="M24:M26"/>
    <mergeCell ref="K24:K26"/>
    <mergeCell ref="J24:J26"/>
    <mergeCell ref="I24:I26"/>
    <mergeCell ref="H24:H26"/>
    <mergeCell ref="A23:W23"/>
    <mergeCell ref="R21:R22"/>
    <mergeCell ref="M21:M22"/>
    <mergeCell ref="L21:L22"/>
    <mergeCell ref="K21:K22"/>
    <mergeCell ref="J21:J22"/>
    <mergeCell ref="I21:I22"/>
    <mergeCell ref="K50:K51"/>
    <mergeCell ref="J50:J51"/>
    <mergeCell ref="I50:I51"/>
    <mergeCell ref="T88:T91"/>
    <mergeCell ref="V86:V87"/>
    <mergeCell ref="W86:W87"/>
    <mergeCell ref="A49:W49"/>
    <mergeCell ref="V92:V93"/>
    <mergeCell ref="W92:W93"/>
    <mergeCell ref="G88:G91"/>
    <mergeCell ref="E86:E87"/>
    <mergeCell ref="G86:G87"/>
    <mergeCell ref="G83:G84"/>
    <mergeCell ref="H88:H91"/>
    <mergeCell ref="N76:N77"/>
    <mergeCell ref="N83:N84"/>
    <mergeCell ref="N86:N87"/>
    <mergeCell ref="N92:N93"/>
    <mergeCell ref="Q76:Q77"/>
    <mergeCell ref="Q86:Q87"/>
    <mergeCell ref="Q92:Q93"/>
    <mergeCell ref="Q83:Q84"/>
    <mergeCell ref="M83:M84"/>
    <mergeCell ref="M50:M51"/>
    <mergeCell ref="L50:L51"/>
    <mergeCell ref="L76:L77"/>
    <mergeCell ref="L83:L84"/>
    <mergeCell ref="L86:L87"/>
    <mergeCell ref="L92:L93"/>
    <mergeCell ref="V50:V51"/>
    <mergeCell ref="R50:R51"/>
    <mergeCell ref="R76:R77"/>
    <mergeCell ref="R92:R93"/>
    <mergeCell ref="T76:T77"/>
    <mergeCell ref="T83:T84"/>
    <mergeCell ref="T86:T87"/>
    <mergeCell ref="T92:T93"/>
    <mergeCell ref="U50:U51"/>
    <mergeCell ref="U83:U84"/>
    <mergeCell ref="U86:U87"/>
    <mergeCell ref="U88:U91"/>
    <mergeCell ref="U92:U93"/>
    <mergeCell ref="T56:T61"/>
    <mergeCell ref="L88:L91"/>
    <mergeCell ref="M88:M91"/>
    <mergeCell ref="O88:O91"/>
    <mergeCell ref="W50:W51"/>
    <mergeCell ref="V76:V77"/>
    <mergeCell ref="W76:W77"/>
    <mergeCell ref="V83:V84"/>
    <mergeCell ref="W83:W84"/>
    <mergeCell ref="V56:V61"/>
    <mergeCell ref="W56:W61"/>
    <mergeCell ref="B92:B93"/>
    <mergeCell ref="H76:H77"/>
    <mergeCell ref="H92:H93"/>
    <mergeCell ref="O50:O51"/>
    <mergeCell ref="P50:P51"/>
    <mergeCell ref="O76:O77"/>
    <mergeCell ref="P76:P77"/>
    <mergeCell ref="O83:O84"/>
    <mergeCell ref="P83:P84"/>
    <mergeCell ref="O86:O87"/>
    <mergeCell ref="P86:P87"/>
    <mergeCell ref="O92:O93"/>
    <mergeCell ref="P92:P93"/>
    <mergeCell ref="M92:M93"/>
    <mergeCell ref="M86:M87"/>
    <mergeCell ref="C76:C77"/>
    <mergeCell ref="C83:C84"/>
    <mergeCell ref="C86:C87"/>
    <mergeCell ref="C88:C91"/>
    <mergeCell ref="B76:B77"/>
    <mergeCell ref="B83:B84"/>
    <mergeCell ref="B88:B91"/>
    <mergeCell ref="I76:I77"/>
    <mergeCell ref="I83:I84"/>
    <mergeCell ref="I86:I87"/>
    <mergeCell ref="I88:I91"/>
    <mergeCell ref="D76:D77"/>
    <mergeCell ref="D83:D84"/>
    <mergeCell ref="D86:D87"/>
    <mergeCell ref="D88:D91"/>
    <mergeCell ref="K76:K77"/>
    <mergeCell ref="K83:K84"/>
    <mergeCell ref="K86:K87"/>
    <mergeCell ref="K88:K91"/>
    <mergeCell ref="K92:K93"/>
    <mergeCell ref="J76:J77"/>
    <mergeCell ref="J83:J84"/>
    <mergeCell ref="J86:J87"/>
    <mergeCell ref="J88:J91"/>
    <mergeCell ref="J92:J93"/>
    <mergeCell ref="D92:D93"/>
    <mergeCell ref="E76:E77"/>
    <mergeCell ref="E83:E84"/>
    <mergeCell ref="E88:E91"/>
    <mergeCell ref="E92:E93"/>
    <mergeCell ref="A27:W27"/>
    <mergeCell ref="E32:E35"/>
    <mergeCell ref="E36:E39"/>
    <mergeCell ref="E40:E43"/>
    <mergeCell ref="E45:E46"/>
    <mergeCell ref="D32:D35"/>
    <mergeCell ref="D36:D39"/>
    <mergeCell ref="D40:D43"/>
    <mergeCell ref="D45:D46"/>
    <mergeCell ref="M28:M29"/>
    <mergeCell ref="M32:M35"/>
    <mergeCell ref="M36:M39"/>
    <mergeCell ref="M40:M43"/>
    <mergeCell ref="M45:M46"/>
    <mergeCell ref="I28:I29"/>
    <mergeCell ref="I40:I43"/>
    <mergeCell ref="U40:U43"/>
    <mergeCell ref="I92:I93"/>
    <mergeCell ref="D28:D29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H21:H22"/>
    <mergeCell ref="G21:G22"/>
    <mergeCell ref="E21:E22"/>
    <mergeCell ref="D21:D22"/>
    <mergeCell ref="U13:U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M13:M14"/>
    <mergeCell ref="N13:N14"/>
    <mergeCell ref="O13:O14"/>
    <mergeCell ref="P13:P14"/>
    <mergeCell ref="Q13:Q14"/>
    <mergeCell ref="A20:W20"/>
    <mergeCell ref="A17:W17"/>
    <mergeCell ref="V13:V14"/>
    <mergeCell ref="W13:W14"/>
    <mergeCell ref="B13:B14"/>
    <mergeCell ref="C13:C14"/>
    <mergeCell ref="D13:D14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E13:E14"/>
    <mergeCell ref="G13:G14"/>
    <mergeCell ref="H13:H14"/>
    <mergeCell ref="I13:I14"/>
    <mergeCell ref="J13:J14"/>
    <mergeCell ref="K13:K14"/>
    <mergeCell ref="L13:L14"/>
    <mergeCell ref="T13:T14"/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E28:E29"/>
    <mergeCell ref="G45:G46"/>
    <mergeCell ref="H28:H29"/>
    <mergeCell ref="H32:H35"/>
    <mergeCell ref="H36:H39"/>
    <mergeCell ref="H40:H43"/>
    <mergeCell ref="H45:H46"/>
    <mergeCell ref="L28:L29"/>
    <mergeCell ref="L40:L43"/>
    <mergeCell ref="L45:L46"/>
    <mergeCell ref="I45:I46"/>
    <mergeCell ref="K28:K29"/>
    <mergeCell ref="K40:K43"/>
    <mergeCell ref="K45:K46"/>
    <mergeCell ref="J28:J29"/>
    <mergeCell ref="J40:J43"/>
    <mergeCell ref="K32:K35"/>
    <mergeCell ref="K36:K39"/>
    <mergeCell ref="J32:J35"/>
    <mergeCell ref="J36:J39"/>
    <mergeCell ref="L32:L35"/>
    <mergeCell ref="L36:L39"/>
    <mergeCell ref="I36:I39"/>
    <mergeCell ref="R28:R29"/>
    <mergeCell ref="T45:T46"/>
    <mergeCell ref="T32:T35"/>
    <mergeCell ref="U32:U35"/>
    <mergeCell ref="T36:T39"/>
    <mergeCell ref="U36:U39"/>
    <mergeCell ref="O32:O35"/>
    <mergeCell ref="O36:O39"/>
    <mergeCell ref="P32:P35"/>
    <mergeCell ref="P36:P39"/>
    <mergeCell ref="V140:V145"/>
    <mergeCell ref="W140:W145"/>
    <mergeCell ref="U140:U145"/>
    <mergeCell ref="T140:T145"/>
    <mergeCell ref="D140:D145"/>
    <mergeCell ref="E140:E145"/>
    <mergeCell ref="A99:W99"/>
    <mergeCell ref="C92:C93"/>
    <mergeCell ref="V28:V29"/>
    <mergeCell ref="W28:W29"/>
    <mergeCell ref="V40:V43"/>
    <mergeCell ref="W40:W43"/>
    <mergeCell ref="V45:V46"/>
    <mergeCell ref="W45:W46"/>
    <mergeCell ref="B28:B29"/>
    <mergeCell ref="B32:B35"/>
    <mergeCell ref="B36:B39"/>
    <mergeCell ref="B40:B43"/>
    <mergeCell ref="B45:B46"/>
    <mergeCell ref="G28:G29"/>
    <mergeCell ref="G32:G35"/>
    <mergeCell ref="G36:G39"/>
    <mergeCell ref="G40:G43"/>
    <mergeCell ref="C28:C29"/>
    <mergeCell ref="G140:G145"/>
    <mergeCell ref="H140:H145"/>
    <mergeCell ref="I140:I145"/>
    <mergeCell ref="J140:J145"/>
    <mergeCell ref="K140:K145"/>
    <mergeCell ref="L140:L145"/>
    <mergeCell ref="M140:M145"/>
    <mergeCell ref="O140:O145"/>
    <mergeCell ref="P140:P145"/>
    <mergeCell ref="J134:J139"/>
    <mergeCell ref="K134:K139"/>
    <mergeCell ref="L134:L139"/>
    <mergeCell ref="B134:B139"/>
    <mergeCell ref="A134:A139"/>
    <mergeCell ref="M134:M139"/>
    <mergeCell ref="O134:O139"/>
    <mergeCell ref="T21:T22"/>
    <mergeCell ref="A103:W103"/>
    <mergeCell ref="C40:C43"/>
    <mergeCell ref="C45:C46"/>
    <mergeCell ref="T28:T29"/>
    <mergeCell ref="T40:T43"/>
    <mergeCell ref="J45:J46"/>
    <mergeCell ref="I32:I35"/>
    <mergeCell ref="O28:O29"/>
    <mergeCell ref="P28:P29"/>
    <mergeCell ref="O40:O43"/>
    <mergeCell ref="P40:P43"/>
    <mergeCell ref="O45:O46"/>
    <mergeCell ref="P45:P46"/>
    <mergeCell ref="N28:N29"/>
    <mergeCell ref="U45:U46"/>
    <mergeCell ref="Q40:Q43"/>
    <mergeCell ref="P134:P139"/>
    <mergeCell ref="T134:T139"/>
    <mergeCell ref="U134:U139"/>
    <mergeCell ref="V134:V139"/>
    <mergeCell ref="W134:W139"/>
    <mergeCell ref="D134:D139"/>
    <mergeCell ref="C134:C139"/>
    <mergeCell ref="J128:J133"/>
    <mergeCell ref="I128:I133"/>
    <mergeCell ref="H128:H133"/>
    <mergeCell ref="G128:G133"/>
    <mergeCell ref="D128:D133"/>
    <mergeCell ref="K128:K133"/>
    <mergeCell ref="L128:L133"/>
    <mergeCell ref="M128:M133"/>
    <mergeCell ref="O128:O133"/>
    <mergeCell ref="P128:P133"/>
    <mergeCell ref="T128:T133"/>
    <mergeCell ref="U128:U133"/>
    <mergeCell ref="V128:V133"/>
    <mergeCell ref="W128:W133"/>
    <mergeCell ref="C128:C133"/>
    <mergeCell ref="H134:H139"/>
    <mergeCell ref="I134:I139"/>
    <mergeCell ref="B128:B133"/>
    <mergeCell ref="A128:A133"/>
    <mergeCell ref="P121:P126"/>
    <mergeCell ref="O121:O126"/>
    <mergeCell ref="M121:M126"/>
    <mergeCell ref="L121:L126"/>
    <mergeCell ref="K121:K126"/>
    <mergeCell ref="J121:J126"/>
    <mergeCell ref="I121:I126"/>
    <mergeCell ref="H121:H126"/>
    <mergeCell ref="G121:G126"/>
    <mergeCell ref="E121:E126"/>
    <mergeCell ref="D121:D126"/>
    <mergeCell ref="C121:C126"/>
    <mergeCell ref="B121:B126"/>
    <mergeCell ref="A121:A126"/>
    <mergeCell ref="E128:E133"/>
    <mergeCell ref="T121:T126"/>
    <mergeCell ref="U121:U126"/>
    <mergeCell ref="W121:W126"/>
    <mergeCell ref="V121:V126"/>
    <mergeCell ref="U116:U119"/>
    <mergeCell ref="T116:T119"/>
    <mergeCell ref="P116:P119"/>
    <mergeCell ref="O116:O119"/>
    <mergeCell ref="M116:M119"/>
    <mergeCell ref="L116:L119"/>
    <mergeCell ref="K116:K119"/>
    <mergeCell ref="W116:W119"/>
    <mergeCell ref="J116:J119"/>
    <mergeCell ref="I116:I119"/>
    <mergeCell ref="D116:D119"/>
    <mergeCell ref="C116:C119"/>
    <mergeCell ref="B116:B119"/>
    <mergeCell ref="A116:A119"/>
    <mergeCell ref="G116:G119"/>
    <mergeCell ref="H116:H119"/>
    <mergeCell ref="V116:V119"/>
    <mergeCell ref="E116:E119"/>
    <mergeCell ref="D109:D112"/>
    <mergeCell ref="C109:C112"/>
    <mergeCell ref="B109:B112"/>
    <mergeCell ref="A109:A112"/>
    <mergeCell ref="J114:J115"/>
    <mergeCell ref="I114:I115"/>
    <mergeCell ref="H114:H115"/>
    <mergeCell ref="G114:G115"/>
    <mergeCell ref="D114:D115"/>
    <mergeCell ref="E114:E115"/>
    <mergeCell ref="B114:B115"/>
    <mergeCell ref="C114:C115"/>
    <mergeCell ref="A114:A115"/>
    <mergeCell ref="E134:E139"/>
    <mergeCell ref="L109:L112"/>
    <mergeCell ref="M109:M112"/>
    <mergeCell ref="O109:O112"/>
    <mergeCell ref="P109:P112"/>
    <mergeCell ref="T109:T112"/>
    <mergeCell ref="U109:U112"/>
    <mergeCell ref="V109:V112"/>
    <mergeCell ref="W109:W112"/>
    <mergeCell ref="E109:E112"/>
    <mergeCell ref="G109:G112"/>
    <mergeCell ref="H109:H112"/>
    <mergeCell ref="I109:I112"/>
    <mergeCell ref="J109:J112"/>
    <mergeCell ref="K109:K112"/>
    <mergeCell ref="W114:W115"/>
    <mergeCell ref="V114:V115"/>
    <mergeCell ref="U114:U115"/>
    <mergeCell ref="T114:T115"/>
    <mergeCell ref="P114:P115"/>
    <mergeCell ref="O114:O115"/>
    <mergeCell ref="M114:M115"/>
    <mergeCell ref="L114:L115"/>
    <mergeCell ref="K114:K115"/>
  </mergeCells>
  <phoneticPr fontId="17" type="noConversion"/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Ramo 33</cp:lastModifiedBy>
  <cp:lastPrinted>2023-11-09T19:16:50Z</cp:lastPrinted>
  <dcterms:created xsi:type="dcterms:W3CDTF">2019-02-08T17:46:29Z</dcterms:created>
  <dcterms:modified xsi:type="dcterms:W3CDTF">2025-11-19T20:28:08Z</dcterms:modified>
</cp:coreProperties>
</file>